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UDIENCIA PUBLICA 2023\"/>
    </mc:Choice>
  </mc:AlternateContent>
  <bookViews>
    <workbookView xWindow="-2580" yWindow="675" windowWidth="19980" windowHeight="7890"/>
  </bookViews>
  <sheets>
    <sheet name="Aud. Publica Saude" sheetId="1" r:id="rId1"/>
  </sheets>
  <definedNames>
    <definedName name="_xlnm.Print_Area" localSheetId="0">'Aud. Publica Saude'!$B$1:$F$75</definedName>
  </definedNames>
  <calcPr calcId="152511"/>
</workbook>
</file>

<file path=xl/calcChain.xml><?xml version="1.0" encoding="utf-8"?>
<calcChain xmlns="http://schemas.openxmlformats.org/spreadsheetml/2006/main">
  <c r="F64" i="1" l="1"/>
  <c r="E65" i="1" l="1"/>
  <c r="E64" i="1"/>
  <c r="E49" i="1"/>
  <c r="E27" i="1" l="1"/>
  <c r="E25" i="1"/>
  <c r="E23" i="1"/>
  <c r="D25" i="1" l="1"/>
  <c r="D23" i="1"/>
  <c r="F38" i="1" l="1"/>
  <c r="D49" i="1"/>
  <c r="D64" i="1"/>
  <c r="D65" i="1" l="1"/>
  <c r="C64" i="1"/>
  <c r="C49" i="1"/>
  <c r="F36" i="1"/>
  <c r="F65" i="1" l="1"/>
  <c r="D67" i="1"/>
  <c r="D27" i="1"/>
  <c r="F52" i="1"/>
  <c r="F27" i="1" l="1"/>
  <c r="F51" i="1"/>
  <c r="F53" i="1"/>
  <c r="F54" i="1"/>
  <c r="F55" i="1"/>
  <c r="F56" i="1"/>
  <c r="F57" i="1"/>
  <c r="F58" i="1"/>
  <c r="F59" i="1"/>
  <c r="F60" i="1"/>
  <c r="F61" i="1"/>
  <c r="F62" i="1"/>
  <c r="F63" i="1"/>
  <c r="F37" i="1"/>
  <c r="F39" i="1"/>
  <c r="F40" i="1"/>
  <c r="F41" i="1"/>
  <c r="F42" i="1"/>
  <c r="F43" i="1"/>
  <c r="F44" i="1"/>
  <c r="F45" i="1"/>
  <c r="F46" i="1"/>
  <c r="F47" i="1"/>
  <c r="F48" i="1"/>
  <c r="F49" i="1" l="1"/>
  <c r="C33" i="1"/>
  <c r="D33" i="1"/>
  <c r="F26" i="1"/>
  <c r="F24" i="1"/>
  <c r="F12" i="1" l="1"/>
  <c r="F13" i="1"/>
  <c r="F14" i="1"/>
  <c r="F15" i="1"/>
  <c r="F16" i="1"/>
  <c r="F17" i="1"/>
  <c r="F18" i="1"/>
  <c r="F19" i="1"/>
  <c r="F20" i="1"/>
  <c r="F21" i="1"/>
  <c r="F22" i="1"/>
  <c r="C23" i="1"/>
  <c r="F23" i="1" s="1"/>
  <c r="F25" i="1" s="1"/>
  <c r="F11" i="1"/>
  <c r="C25" i="1" l="1"/>
  <c r="E33" i="1" l="1"/>
  <c r="F33" i="1" s="1"/>
  <c r="F29" i="1" l="1"/>
  <c r="F30" i="1"/>
  <c r="F31" i="1"/>
  <c r="F32" i="1"/>
</calcChain>
</file>

<file path=xl/sharedStrings.xml><?xml version="1.0" encoding="utf-8"?>
<sst xmlns="http://schemas.openxmlformats.org/spreadsheetml/2006/main" count="82" uniqueCount="74">
  <si>
    <t>I – RECEITA DE IMPOSTOS E TRANSFERÊNCIAS</t>
  </si>
  <si>
    <t xml:space="preserve">1º </t>
  </si>
  <si>
    <t>Quadrimestre</t>
  </si>
  <si>
    <t>2º</t>
  </si>
  <si>
    <t xml:space="preserve"> Quadrimestre</t>
  </si>
  <si>
    <t>3º</t>
  </si>
  <si>
    <t>TOTAL DO</t>
  </si>
  <si>
    <t>EXERCÍCIO</t>
  </si>
  <si>
    <t>-IPTU</t>
  </si>
  <si>
    <t>-IRRF</t>
  </si>
  <si>
    <t>-ITBI</t>
  </si>
  <si>
    <t>-ISSQN</t>
  </si>
  <si>
    <t>- Cota Parte F.P.M</t>
  </si>
  <si>
    <t>- Cota Parte I.T.R</t>
  </si>
  <si>
    <t>- Cota Parte do I.C.M.S</t>
  </si>
  <si>
    <t>- Cota Parte do I.P.V.A</t>
  </si>
  <si>
    <t>- Cota Parte do I.P.I/Exportação</t>
  </si>
  <si>
    <t xml:space="preserve">- Multas e Juros de Impostos </t>
  </si>
  <si>
    <t>- Multas e Juros  Dívida Ativa – Impostos</t>
  </si>
  <si>
    <t>- Dívida Ativa Tributária</t>
  </si>
  <si>
    <t>Total da Receita p/fins de Cálculo</t>
  </si>
  <si>
    <t>(+) Rendimento  Aplic. Financ. Fonte 303</t>
  </si>
  <si>
    <t>- Taxa de Fiscalização de Vigilância Sanitária</t>
  </si>
  <si>
    <t>Total da Receita (Aplicação 100%)</t>
  </si>
  <si>
    <t>Vencimentos e Vantagens Fixas – Pessoal</t>
  </si>
  <si>
    <t>Obrigações Patronais – Encargos Sociais</t>
  </si>
  <si>
    <t>Diárias</t>
  </si>
  <si>
    <t>Material de Consumo</t>
  </si>
  <si>
    <t>Material de Distribuição Gratuita</t>
  </si>
  <si>
    <t>Outros Serviços de Terceiros – P.F</t>
  </si>
  <si>
    <t>Outros Serviços de Terceiros – P.J</t>
  </si>
  <si>
    <t>Obras e Instalações</t>
  </si>
  <si>
    <t>Equipamentos e Material Permanente</t>
  </si>
  <si>
    <t>Total da Despesa Aplicada em Saúde</t>
  </si>
  <si>
    <t>Percentual Aplicado  - %</t>
  </si>
  <si>
    <t xml:space="preserve"> </t>
  </si>
  <si>
    <t>PREFEITURA MUNICIPAL DE MANGUEIRINHA</t>
  </si>
  <si>
    <t>ESTADO DO PARANÁ</t>
  </si>
  <si>
    <t>Prefeito Municipal</t>
  </si>
  <si>
    <t>PERCENTUAL MÍNIMO A SER APLICADO</t>
  </si>
  <si>
    <t xml:space="preserve">DEMONSTRATIVO DAS RECEITAS E  DESPESAS APLICADAS COM SAÚDE </t>
  </si>
  <si>
    <t xml:space="preserve">III – DESPESA APL. NA SAÚDE/ELEMENTO </t>
  </si>
  <si>
    <t>Serviços de Tecnologia</t>
  </si>
  <si>
    <t>Despesas por Fontes de Recurso</t>
  </si>
  <si>
    <t>Rateio pela Participação</t>
  </si>
  <si>
    <t>(-)Despesas Fonte 1019</t>
  </si>
  <si>
    <t xml:space="preserve">(-) Despesa Fonte 1494 </t>
  </si>
  <si>
    <t xml:space="preserve">(-) Despesa Fonte 1497 </t>
  </si>
  <si>
    <t xml:space="preserve">(-)Despesas Fonte 2494 </t>
  </si>
  <si>
    <t xml:space="preserve">(-)Despesas Fonte 3494 </t>
  </si>
  <si>
    <t>(-) Despesas Vinculadas 100%</t>
  </si>
  <si>
    <t xml:space="preserve">  </t>
  </si>
  <si>
    <t>(15%) Mínimo a ser aplicado Imp. e  Transf.</t>
  </si>
  <si>
    <t>Outras Receitas para Financ.da saúde</t>
  </si>
  <si>
    <t>(-)Despesas Fonte 1023</t>
  </si>
  <si>
    <t>Aquisição de Bens Imóveis</t>
  </si>
  <si>
    <t>(-)Restos à Pagar Cancelados</t>
  </si>
  <si>
    <t>(-)Despesas Fonte 1518</t>
  </si>
  <si>
    <t>SOMA</t>
  </si>
  <si>
    <t>Total Aplicado em Saúde</t>
  </si>
  <si>
    <t>(-)Despesas Fonte 1501</t>
  </si>
  <si>
    <t>(-)Despesas Fonte 4025</t>
  </si>
  <si>
    <t>(-)Despesas Fonte 4042</t>
  </si>
  <si>
    <t>VALOR LÍQUIDO PARA FINS  CÁLCULO</t>
  </si>
  <si>
    <t>QUADRIMESTRAL - 2023</t>
  </si>
  <si>
    <t>(-)Despesas Fonte 1033</t>
  </si>
  <si>
    <t>(-)Despesas Fonte 1020</t>
  </si>
  <si>
    <t>Contribuições</t>
  </si>
  <si>
    <t>Receitas FNS - Provenientes da União</t>
  </si>
  <si>
    <t>Receitas FES - Provenientes do Estado</t>
  </si>
  <si>
    <t>Elidio Zimerman de Moraes</t>
  </si>
  <si>
    <t>Tatiane Nonnemacher</t>
  </si>
  <si>
    <t>CRC/PR.065418/O-7</t>
  </si>
  <si>
    <t>Mangueirinha, 31 de Dezembro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</si>
</sst>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b/>
      <sz val="7.5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Border="1" applyAlignment="1">
      <alignment vertical="top" wrapText="1"/>
    </xf>
    <xf numFmtId="10" fontId="1" fillId="0" borderId="0" xfId="0" applyNumberFormat="1" applyFont="1" applyBorder="1" applyAlignment="1">
      <alignment horizontal="right" vertical="top" wrapText="1"/>
    </xf>
    <xf numFmtId="0" fontId="0" fillId="0" borderId="0" xfId="0" applyFont="1"/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right" vertical="top" wrapText="1"/>
    </xf>
    <xf numFmtId="4" fontId="4" fillId="2" borderId="3" xfId="0" applyNumberFormat="1" applyFont="1" applyFill="1" applyBorder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4" fontId="3" fillId="0" borderId="3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10" fontId="3" fillId="0" borderId="3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10" fontId="3" fillId="0" borderId="3" xfId="1" applyNumberFormat="1" applyFont="1" applyBorder="1" applyAlignment="1">
      <alignment horizontal="right"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0" fillId="0" borderId="0" xfId="0" applyNumberFormat="1"/>
    <xf numFmtId="0" fontId="4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10" fontId="3" fillId="0" borderId="0" xfId="1" applyNumberFormat="1" applyFont="1" applyBorder="1" applyAlignment="1">
      <alignment horizontal="right" vertical="top" wrapText="1"/>
    </xf>
    <xf numFmtId="10" fontId="3" fillId="0" borderId="0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4" fontId="4" fillId="0" borderId="5" xfId="0" applyNumberFormat="1" applyFont="1" applyFill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0" fontId="7" fillId="0" borderId="0" xfId="0" applyFont="1"/>
    <xf numFmtId="4" fontId="4" fillId="0" borderId="0" xfId="2" applyNumberFormat="1" applyFont="1"/>
    <xf numFmtId="4" fontId="4" fillId="0" borderId="3" xfId="0" applyNumberFormat="1" applyFont="1" applyFill="1" applyBorder="1" applyAlignment="1">
      <alignment horizontal="right" vertical="top" wrapText="1"/>
    </xf>
    <xf numFmtId="4" fontId="4" fillId="0" borderId="5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260350</xdr:colOff>
      <xdr:row>0</xdr:row>
      <xdr:rowOff>139701</xdr:rowOff>
    </xdr:from>
    <xdr:to>
      <xdr:col>1</xdr:col>
      <xdr:colOff>1162050</xdr:colOff>
      <xdr:row>4</xdr:row>
      <xdr:rowOff>172323</xdr:rowOff>
    </xdr:to>
    <xdr:pic>
      <xdr:nvPicPr>
        <xdr:cNvPr id="2" name="Imagem 1" descr="mangueirinh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4183" y="139701"/>
          <a:ext cx="901700" cy="815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topLeftCell="A52" zoomScale="90" zoomScaleNormal="90" zoomScaleSheetLayoutView="50" workbookViewId="0">
      <selection activeCell="F64" sqref="F64"/>
    </sheetView>
  </sheetViews>
  <sheetFormatPr defaultRowHeight="15" x14ac:dyDescent="0.25"/>
  <cols>
    <col min="2" max="2" width="39" customWidth="1"/>
    <col min="3" max="3" width="17.28515625" customWidth="1"/>
    <col min="4" max="4" width="16.85546875" customWidth="1"/>
    <col min="5" max="5" width="15.5703125" customWidth="1"/>
    <col min="6" max="6" width="17.140625" customWidth="1"/>
    <col min="7" max="7" width="17.28515625" customWidth="1"/>
  </cols>
  <sheetData>
    <row r="1" spans="2:6" ht="15.75" x14ac:dyDescent="0.25">
      <c r="B1" s="30" t="s">
        <v>36</v>
      </c>
      <c r="C1" s="30"/>
      <c r="D1" s="30"/>
      <c r="E1" s="30"/>
      <c r="F1" s="30"/>
    </row>
    <row r="2" spans="2:6" ht="15.75" x14ac:dyDescent="0.25">
      <c r="B2" s="30" t="s">
        <v>37</v>
      </c>
      <c r="C2" s="30"/>
      <c r="D2" s="30"/>
      <c r="E2" s="30"/>
      <c r="F2" s="30"/>
    </row>
    <row r="6" spans="2:6" ht="15.75" customHeight="1" x14ac:dyDescent="0.25">
      <c r="B6" s="35" t="s">
        <v>40</v>
      </c>
      <c r="C6" s="35"/>
      <c r="D6" s="35"/>
      <c r="E6" s="35"/>
      <c r="F6" s="35"/>
    </row>
    <row r="7" spans="2:6" ht="15.75" customHeight="1" x14ac:dyDescent="0.25">
      <c r="B7" s="35" t="s">
        <v>64</v>
      </c>
      <c r="C7" s="35"/>
      <c r="D7" s="35"/>
      <c r="E7" s="35"/>
      <c r="F7" s="35"/>
    </row>
    <row r="8" spans="2:6" ht="12.95" customHeight="1" x14ac:dyDescent="0.25">
      <c r="B8" s="31" t="s">
        <v>0</v>
      </c>
      <c r="C8" s="36" t="s">
        <v>35</v>
      </c>
      <c r="D8" s="36"/>
      <c r="E8" s="36"/>
      <c r="F8" s="36"/>
    </row>
    <row r="9" spans="2:6" ht="12.95" customHeight="1" x14ac:dyDescent="0.25">
      <c r="B9" s="31"/>
      <c r="C9" s="4" t="s">
        <v>1</v>
      </c>
      <c r="D9" s="4" t="s">
        <v>3</v>
      </c>
      <c r="E9" s="4" t="s">
        <v>5</v>
      </c>
      <c r="F9" s="4" t="s">
        <v>6</v>
      </c>
    </row>
    <row r="10" spans="2:6" ht="12.95" customHeight="1" x14ac:dyDescent="0.25">
      <c r="B10" s="31"/>
      <c r="C10" s="4" t="s">
        <v>2</v>
      </c>
      <c r="D10" s="4" t="s">
        <v>4</v>
      </c>
      <c r="E10" s="4" t="s">
        <v>2</v>
      </c>
      <c r="F10" s="4" t="s">
        <v>7</v>
      </c>
    </row>
    <row r="11" spans="2:6" ht="12.95" customHeight="1" x14ac:dyDescent="0.25">
      <c r="B11" s="5" t="s">
        <v>8</v>
      </c>
      <c r="C11" s="6">
        <v>15143.8</v>
      </c>
      <c r="D11" s="6">
        <v>424586.02</v>
      </c>
      <c r="E11" s="26">
        <v>1173369.74</v>
      </c>
      <c r="F11" s="6">
        <f t="shared" ref="F11:F23" si="0">SUM(C11:E11)</f>
        <v>1613099.56</v>
      </c>
    </row>
    <row r="12" spans="2:6" ht="12.95" customHeight="1" x14ac:dyDescent="0.25">
      <c r="B12" s="5" t="s">
        <v>9</v>
      </c>
      <c r="C12" s="6">
        <v>1124762.3999999999</v>
      </c>
      <c r="D12" s="6">
        <v>1114466.8500000001</v>
      </c>
      <c r="E12" s="7">
        <v>1425698</v>
      </c>
      <c r="F12" s="6">
        <f t="shared" si="0"/>
        <v>3664927.25</v>
      </c>
    </row>
    <row r="13" spans="2:6" ht="12.95" customHeight="1" x14ac:dyDescent="0.25">
      <c r="B13" s="5" t="s">
        <v>10</v>
      </c>
      <c r="C13" s="6">
        <v>525200.24</v>
      </c>
      <c r="D13" s="6">
        <v>616785.31000000006</v>
      </c>
      <c r="E13" s="7">
        <v>491860.42</v>
      </c>
      <c r="F13" s="6">
        <f t="shared" si="0"/>
        <v>1633845.97</v>
      </c>
    </row>
    <row r="14" spans="2:6" ht="12.95" customHeight="1" x14ac:dyDescent="0.25">
      <c r="B14" s="5" t="s">
        <v>11</v>
      </c>
      <c r="C14" s="6">
        <v>793419.51</v>
      </c>
      <c r="D14" s="6">
        <v>1062413.72</v>
      </c>
      <c r="E14" s="7">
        <v>990461.47</v>
      </c>
      <c r="F14" s="6">
        <f t="shared" si="0"/>
        <v>2846294.7</v>
      </c>
    </row>
    <row r="15" spans="2:6" ht="12.95" customHeight="1" x14ac:dyDescent="0.25">
      <c r="B15" s="5" t="s">
        <v>12</v>
      </c>
      <c r="C15" s="6">
        <v>10994405.710000001</v>
      </c>
      <c r="D15" s="6">
        <v>10874698.189999999</v>
      </c>
      <c r="E15" s="6">
        <v>11356624.24</v>
      </c>
      <c r="F15" s="6">
        <f t="shared" si="0"/>
        <v>33225728.140000001</v>
      </c>
    </row>
    <row r="16" spans="2:6" ht="12.95" customHeight="1" x14ac:dyDescent="0.25">
      <c r="B16" s="5" t="s">
        <v>13</v>
      </c>
      <c r="C16" s="6">
        <v>741609.8</v>
      </c>
      <c r="D16" s="6">
        <v>80503.37</v>
      </c>
      <c r="E16" s="6">
        <v>3121654.15</v>
      </c>
      <c r="F16" s="6">
        <f t="shared" si="0"/>
        <v>3943767.32</v>
      </c>
    </row>
    <row r="17" spans="2:11" ht="12.95" customHeight="1" x14ac:dyDescent="0.25">
      <c r="B17" s="5" t="s">
        <v>14</v>
      </c>
      <c r="C17" s="6">
        <v>14074679.029999999</v>
      </c>
      <c r="D17" s="6">
        <v>16584367.74</v>
      </c>
      <c r="E17" s="6">
        <v>18809647.280000001</v>
      </c>
      <c r="F17" s="6">
        <f t="shared" si="0"/>
        <v>49468694.049999997</v>
      </c>
      <c r="J17" t="s">
        <v>35</v>
      </c>
    </row>
    <row r="18" spans="2:11" ht="12.95" customHeight="1" x14ac:dyDescent="0.25">
      <c r="B18" s="5" t="s">
        <v>15</v>
      </c>
      <c r="C18" s="6">
        <v>3148797.57</v>
      </c>
      <c r="D18" s="6">
        <v>860904.54</v>
      </c>
      <c r="E18" s="6">
        <v>268337.08</v>
      </c>
      <c r="F18" s="6">
        <f t="shared" si="0"/>
        <v>4278039.1899999995</v>
      </c>
    </row>
    <row r="19" spans="2:11" ht="12.95" customHeight="1" x14ac:dyDescent="0.25">
      <c r="B19" s="5" t="s">
        <v>16</v>
      </c>
      <c r="C19" s="6">
        <v>153277.1</v>
      </c>
      <c r="D19" s="6">
        <v>161027.04</v>
      </c>
      <c r="E19" s="6">
        <v>193216.35</v>
      </c>
      <c r="F19" s="6">
        <f t="shared" si="0"/>
        <v>507520.49</v>
      </c>
    </row>
    <row r="20" spans="2:11" ht="12.95" customHeight="1" x14ac:dyDescent="0.25">
      <c r="B20" s="5" t="s">
        <v>17</v>
      </c>
      <c r="C20" s="6">
        <v>57943.63</v>
      </c>
      <c r="D20" s="6">
        <v>0</v>
      </c>
      <c r="E20" s="6">
        <v>0</v>
      </c>
      <c r="F20" s="6">
        <f t="shared" si="0"/>
        <v>57943.63</v>
      </c>
    </row>
    <row r="21" spans="2:11" ht="12.95" customHeight="1" x14ac:dyDescent="0.25">
      <c r="B21" s="5" t="s">
        <v>18</v>
      </c>
      <c r="C21" s="6">
        <v>67972.47</v>
      </c>
      <c r="D21" s="6">
        <v>0</v>
      </c>
      <c r="E21" s="6">
        <v>0</v>
      </c>
      <c r="F21" s="6">
        <f t="shared" si="0"/>
        <v>67972.47</v>
      </c>
    </row>
    <row r="22" spans="2:11" ht="12.95" customHeight="1" x14ac:dyDescent="0.25">
      <c r="B22" s="5" t="s">
        <v>19</v>
      </c>
      <c r="C22" s="6">
        <v>27720.32</v>
      </c>
      <c r="D22" s="6">
        <v>0</v>
      </c>
      <c r="E22" s="6">
        <v>0</v>
      </c>
      <c r="F22" s="6">
        <f t="shared" si="0"/>
        <v>27720.32</v>
      </c>
    </row>
    <row r="23" spans="2:11" ht="12.95" customHeight="1" x14ac:dyDescent="0.25">
      <c r="B23" s="22" t="s">
        <v>58</v>
      </c>
      <c r="C23" s="9">
        <f>SUM(C11:C22)</f>
        <v>31724931.580000002</v>
      </c>
      <c r="D23" s="9">
        <f>SUM(D11:D22)</f>
        <v>31779752.779999997</v>
      </c>
      <c r="E23" s="9">
        <f>SUM(E11:E22)</f>
        <v>37830868.729999997</v>
      </c>
      <c r="F23" s="9">
        <f t="shared" si="0"/>
        <v>101335553.09</v>
      </c>
    </row>
    <row r="24" spans="2:11" ht="12.95" customHeight="1" x14ac:dyDescent="0.25">
      <c r="B24" s="5" t="s">
        <v>21</v>
      </c>
      <c r="C24" s="6">
        <v>0</v>
      </c>
      <c r="D24" s="6">
        <v>0</v>
      </c>
      <c r="E24" s="6">
        <v>0</v>
      </c>
      <c r="F24" s="6">
        <f>SUM(C24:E24)</f>
        <v>0</v>
      </c>
    </row>
    <row r="25" spans="2:11" ht="12.95" customHeight="1" x14ac:dyDescent="0.25">
      <c r="B25" s="22" t="s">
        <v>20</v>
      </c>
      <c r="C25" s="9">
        <f>SUM(C23:C24)</f>
        <v>31724931.580000002</v>
      </c>
      <c r="D25" s="9">
        <f>SUM(D23:D24)</f>
        <v>31779752.779999997</v>
      </c>
      <c r="E25" s="9">
        <f>SUM(E23:E24)</f>
        <v>37830868.729999997</v>
      </c>
      <c r="F25" s="9">
        <f>SUM(F23:F24)</f>
        <v>101335553.09</v>
      </c>
      <c r="H25" t="s">
        <v>35</v>
      </c>
    </row>
    <row r="26" spans="2:11" ht="12.95" customHeight="1" x14ac:dyDescent="0.25">
      <c r="B26" s="5" t="s">
        <v>52</v>
      </c>
      <c r="C26" s="6">
        <v>4758739.7300000004</v>
      </c>
      <c r="D26" s="6">
        <v>4766962.91</v>
      </c>
      <c r="E26" s="6">
        <v>5674630.2999999998</v>
      </c>
      <c r="F26" s="6">
        <f>SUM(C26:E26)</f>
        <v>15200332.940000001</v>
      </c>
    </row>
    <row r="27" spans="2:11" ht="12.95" customHeight="1" x14ac:dyDescent="0.25">
      <c r="B27" s="8" t="s">
        <v>59</v>
      </c>
      <c r="C27" s="9">
        <v>6013636.8499999996</v>
      </c>
      <c r="D27" s="9">
        <f>D65</f>
        <v>9126880.6999999993</v>
      </c>
      <c r="E27" s="9">
        <f>E65</f>
        <v>8900559.5899999961</v>
      </c>
      <c r="F27" s="9">
        <f>SUM(C27:E27)</f>
        <v>24041077.139999993</v>
      </c>
    </row>
    <row r="28" spans="2:11" ht="12.95" customHeight="1" x14ac:dyDescent="0.25">
      <c r="B28" s="31" t="s">
        <v>51</v>
      </c>
      <c r="C28" s="31"/>
      <c r="D28" s="31"/>
      <c r="E28" s="31"/>
      <c r="F28" s="31"/>
      <c r="K28" t="s">
        <v>51</v>
      </c>
    </row>
    <row r="29" spans="2:11" ht="12.95" customHeight="1" x14ac:dyDescent="0.25">
      <c r="B29" s="5" t="s">
        <v>22</v>
      </c>
      <c r="C29" s="6">
        <v>0</v>
      </c>
      <c r="D29" s="6">
        <v>0</v>
      </c>
      <c r="E29" s="6"/>
      <c r="F29" s="6">
        <f t="shared" ref="F29:F32" si="1">SUM(C29:E29)</f>
        <v>0</v>
      </c>
    </row>
    <row r="30" spans="2:11" ht="12.95" customHeight="1" x14ac:dyDescent="0.25">
      <c r="B30" s="5" t="s">
        <v>68</v>
      </c>
      <c r="C30" s="6">
        <v>1955569.23</v>
      </c>
      <c r="D30" s="6">
        <v>2038478.59</v>
      </c>
      <c r="E30" s="6">
        <v>2357446.6</v>
      </c>
      <c r="F30" s="6">
        <f t="shared" si="1"/>
        <v>6351494.4199999999</v>
      </c>
    </row>
    <row r="31" spans="2:11" ht="12.95" customHeight="1" x14ac:dyDescent="0.25">
      <c r="B31" s="5" t="s">
        <v>69</v>
      </c>
      <c r="C31" s="6">
        <v>970903.6</v>
      </c>
      <c r="D31" s="6">
        <v>804294.35</v>
      </c>
      <c r="E31" s="6">
        <v>2055386.75</v>
      </c>
      <c r="F31" s="6">
        <f t="shared" si="1"/>
        <v>3830584.7</v>
      </c>
    </row>
    <row r="32" spans="2:11" ht="12.95" customHeight="1" x14ac:dyDescent="0.25">
      <c r="B32" s="5" t="s">
        <v>53</v>
      </c>
      <c r="C32" s="6">
        <v>7472.66</v>
      </c>
      <c r="D32" s="6">
        <v>0</v>
      </c>
      <c r="E32" s="6">
        <v>0</v>
      </c>
      <c r="F32" s="6">
        <f t="shared" si="1"/>
        <v>7472.66</v>
      </c>
    </row>
    <row r="33" spans="2:7" ht="12.95" customHeight="1" x14ac:dyDescent="0.25">
      <c r="B33" s="8" t="s">
        <v>23</v>
      </c>
      <c r="C33" s="9">
        <f>SUM(C29:C32)</f>
        <v>2933945.49</v>
      </c>
      <c r="D33" s="9">
        <f>SUM(D29:D32)</f>
        <v>2842772.94</v>
      </c>
      <c r="E33" s="9">
        <f>SUM(E29:E32)</f>
        <v>4412833.3499999996</v>
      </c>
      <c r="F33" s="9">
        <f>SUM(C33:E33)</f>
        <v>10189551.779999999</v>
      </c>
    </row>
    <row r="34" spans="2:7" ht="12.95" customHeight="1" x14ac:dyDescent="0.25">
      <c r="B34" s="10"/>
      <c r="C34" s="14"/>
      <c r="D34" s="32"/>
      <c r="E34" s="33"/>
      <c r="F34" s="34"/>
    </row>
    <row r="35" spans="2:7" ht="12.95" customHeight="1" x14ac:dyDescent="0.25">
      <c r="B35" s="31" t="s">
        <v>41</v>
      </c>
      <c r="C35" s="31"/>
      <c r="D35" s="31"/>
      <c r="E35" s="31"/>
      <c r="F35" s="31"/>
    </row>
    <row r="36" spans="2:7" ht="12.95" customHeight="1" x14ac:dyDescent="0.25">
      <c r="B36" s="5" t="s">
        <v>24</v>
      </c>
      <c r="C36" s="6">
        <v>4357142.2</v>
      </c>
      <c r="D36" s="6">
        <v>4933029.97</v>
      </c>
      <c r="E36" s="6">
        <v>5075904.8099999996</v>
      </c>
      <c r="F36" s="6">
        <f>SUM(C36:E36)</f>
        <v>14366076.98</v>
      </c>
    </row>
    <row r="37" spans="2:7" ht="12.95" customHeight="1" x14ac:dyDescent="0.25">
      <c r="B37" s="5" t="s">
        <v>25</v>
      </c>
      <c r="C37" s="6">
        <v>800138.9</v>
      </c>
      <c r="D37" s="6">
        <v>843757.05</v>
      </c>
      <c r="E37" s="6">
        <v>1051129.3600000001</v>
      </c>
      <c r="F37" s="6">
        <f t="shared" ref="F37:F48" si="2">SUM(C37:E37)</f>
        <v>2695025.3100000005</v>
      </c>
    </row>
    <row r="38" spans="2:7" ht="12.95" customHeight="1" x14ac:dyDescent="0.25">
      <c r="B38" s="5" t="s">
        <v>67</v>
      </c>
      <c r="C38" s="6">
        <v>0</v>
      </c>
      <c r="D38" s="6">
        <v>101814.18</v>
      </c>
      <c r="E38" s="6">
        <v>0</v>
      </c>
      <c r="F38" s="6">
        <f>(C38+D38+E38)</f>
        <v>101814.18</v>
      </c>
    </row>
    <row r="39" spans="2:7" ht="12.95" customHeight="1" x14ac:dyDescent="0.25">
      <c r="B39" s="5" t="s">
        <v>44</v>
      </c>
      <c r="C39" s="6">
        <v>2734940.56</v>
      </c>
      <c r="D39" s="6">
        <v>3269919.4</v>
      </c>
      <c r="E39" s="6">
        <v>1465065.51</v>
      </c>
      <c r="F39" s="6">
        <f t="shared" si="2"/>
        <v>7469925.4699999997</v>
      </c>
    </row>
    <row r="40" spans="2:7" ht="12.95" customHeight="1" x14ac:dyDescent="0.25">
      <c r="B40" s="5" t="s">
        <v>26</v>
      </c>
      <c r="C40" s="6">
        <v>6000</v>
      </c>
      <c r="D40" s="6">
        <v>18300</v>
      </c>
      <c r="E40" s="6">
        <v>14600</v>
      </c>
      <c r="F40" s="6">
        <f t="shared" si="2"/>
        <v>38900</v>
      </c>
    </row>
    <row r="41" spans="2:7" ht="12.95" customHeight="1" x14ac:dyDescent="0.25">
      <c r="B41" s="5" t="s">
        <v>27</v>
      </c>
      <c r="C41" s="6">
        <v>760652.80000000005</v>
      </c>
      <c r="D41" s="6">
        <v>880518.02</v>
      </c>
      <c r="E41" s="6">
        <v>699202.39</v>
      </c>
      <c r="F41" s="6">
        <f t="shared" si="2"/>
        <v>2340373.21</v>
      </c>
    </row>
    <row r="42" spans="2:7" ht="12.95" customHeight="1" x14ac:dyDescent="0.25">
      <c r="B42" s="5" t="s">
        <v>28</v>
      </c>
      <c r="C42" s="6">
        <v>22059.119999999999</v>
      </c>
      <c r="D42" s="6">
        <v>940</v>
      </c>
      <c r="E42" s="6">
        <v>22940.6</v>
      </c>
      <c r="F42" s="6">
        <f t="shared" si="2"/>
        <v>45939.72</v>
      </c>
    </row>
    <row r="43" spans="2:7" ht="12.95" customHeight="1" x14ac:dyDescent="0.25">
      <c r="B43" s="5" t="s">
        <v>29</v>
      </c>
      <c r="C43" s="6">
        <v>67529.14</v>
      </c>
      <c r="D43" s="6">
        <v>57108.01</v>
      </c>
      <c r="E43" s="6">
        <v>82218.5</v>
      </c>
      <c r="F43" s="6">
        <f t="shared" si="2"/>
        <v>206855.65</v>
      </c>
    </row>
    <row r="44" spans="2:7" ht="12.95" customHeight="1" x14ac:dyDescent="0.25">
      <c r="B44" s="5" t="s">
        <v>30</v>
      </c>
      <c r="C44" s="6">
        <v>3070151.89</v>
      </c>
      <c r="D44" s="6">
        <v>3295273.61</v>
      </c>
      <c r="E44" s="6">
        <v>3902652.01</v>
      </c>
      <c r="F44" s="6">
        <f t="shared" si="2"/>
        <v>10268077.51</v>
      </c>
    </row>
    <row r="45" spans="2:7" ht="12.95" customHeight="1" x14ac:dyDescent="0.25">
      <c r="B45" s="5" t="s">
        <v>42</v>
      </c>
      <c r="C45" s="6">
        <v>28429.11</v>
      </c>
      <c r="D45" s="6">
        <v>26042.799999999999</v>
      </c>
      <c r="E45" s="6">
        <v>8706.2000000000007</v>
      </c>
      <c r="F45" s="6">
        <f t="shared" si="2"/>
        <v>63178.11</v>
      </c>
      <c r="G45" s="15"/>
    </row>
    <row r="46" spans="2:7" ht="12.95" customHeight="1" x14ac:dyDescent="0.25">
      <c r="B46" s="5" t="s">
        <v>31</v>
      </c>
      <c r="C46" s="6">
        <v>0</v>
      </c>
      <c r="D46" s="6">
        <v>0</v>
      </c>
      <c r="E46" s="6">
        <v>75394.11</v>
      </c>
      <c r="F46" s="6">
        <f t="shared" si="2"/>
        <v>75394.11</v>
      </c>
    </row>
    <row r="47" spans="2:7" ht="12.95" customHeight="1" x14ac:dyDescent="0.25">
      <c r="B47" s="5" t="s">
        <v>32</v>
      </c>
      <c r="C47" s="6">
        <v>12140</v>
      </c>
      <c r="D47" s="6">
        <v>1391681.07</v>
      </c>
      <c r="E47" s="6">
        <v>757153.25</v>
      </c>
      <c r="F47" s="6">
        <f t="shared" si="2"/>
        <v>2160974.3200000003</v>
      </c>
    </row>
    <row r="48" spans="2:7" ht="12.95" customHeight="1" x14ac:dyDescent="0.25">
      <c r="B48" s="5" t="s">
        <v>55</v>
      </c>
      <c r="C48" s="6">
        <v>0</v>
      </c>
      <c r="D48" s="6">
        <v>0</v>
      </c>
      <c r="E48" s="6">
        <v>416900</v>
      </c>
      <c r="F48" s="6">
        <f t="shared" si="2"/>
        <v>416900</v>
      </c>
    </row>
    <row r="49" spans="2:12" ht="12.95" customHeight="1" x14ac:dyDescent="0.25">
      <c r="B49" s="8" t="s">
        <v>33</v>
      </c>
      <c r="C49" s="9">
        <f>SUM(C36:C48)</f>
        <v>11859183.720000001</v>
      </c>
      <c r="D49" s="9">
        <f>SUM(D36:D48)</f>
        <v>14818384.109999999</v>
      </c>
      <c r="E49" s="9">
        <f>SUM(E36:E48)</f>
        <v>13571866.739999996</v>
      </c>
      <c r="F49" s="9">
        <f>SUM(F36:F48)</f>
        <v>40249434.569999993</v>
      </c>
    </row>
    <row r="50" spans="2:12" ht="12.95" customHeight="1" x14ac:dyDescent="0.25">
      <c r="B50" s="20" t="s">
        <v>43</v>
      </c>
      <c r="C50" s="9"/>
      <c r="D50" s="9"/>
      <c r="E50" s="9"/>
      <c r="F50" s="9"/>
    </row>
    <row r="51" spans="2:12" ht="12.95" customHeight="1" x14ac:dyDescent="0.25">
      <c r="B51" s="5" t="s">
        <v>45</v>
      </c>
      <c r="C51" s="6">
        <v>60000</v>
      </c>
      <c r="D51" s="6">
        <v>58803.49</v>
      </c>
      <c r="E51" s="6">
        <v>0</v>
      </c>
      <c r="F51" s="6">
        <f t="shared" ref="F51:F63" si="3">SUM(C51:E51)</f>
        <v>118803.48999999999</v>
      </c>
    </row>
    <row r="52" spans="2:12" ht="12.95" customHeight="1" x14ac:dyDescent="0.25">
      <c r="B52" s="5" t="s">
        <v>66</v>
      </c>
      <c r="C52" s="28">
        <v>13505.44</v>
      </c>
      <c r="D52" s="6">
        <v>0</v>
      </c>
      <c r="E52" s="6">
        <v>0</v>
      </c>
      <c r="F52" s="6">
        <f t="shared" si="3"/>
        <v>13505.44</v>
      </c>
    </row>
    <row r="53" spans="2:12" ht="12.95" customHeight="1" x14ac:dyDescent="0.25">
      <c r="B53" s="5" t="s">
        <v>54</v>
      </c>
      <c r="C53" s="23">
        <v>7490.6</v>
      </c>
      <c r="D53" s="6">
        <v>0</v>
      </c>
      <c r="E53" s="6">
        <v>220000</v>
      </c>
      <c r="F53" s="6">
        <f t="shared" si="3"/>
        <v>227490.6</v>
      </c>
    </row>
    <row r="54" spans="2:12" ht="12.95" customHeight="1" x14ac:dyDescent="0.25">
      <c r="B54" s="5" t="s">
        <v>65</v>
      </c>
      <c r="C54" s="27">
        <v>2850</v>
      </c>
      <c r="D54" s="6">
        <v>0</v>
      </c>
      <c r="E54" s="6">
        <v>0</v>
      </c>
      <c r="F54" s="6">
        <f t="shared" si="3"/>
        <v>2850</v>
      </c>
      <c r="L54" s="25" t="s">
        <v>35</v>
      </c>
    </row>
    <row r="55" spans="2:12" ht="12.95" customHeight="1" x14ac:dyDescent="0.25">
      <c r="B55" s="5" t="s">
        <v>46</v>
      </c>
      <c r="C55" s="6">
        <v>2087671</v>
      </c>
      <c r="D55" s="6">
        <v>1846988.87</v>
      </c>
      <c r="E55" s="6">
        <v>1811152.89</v>
      </c>
      <c r="F55" s="6">
        <f t="shared" si="3"/>
        <v>5745812.7599999998</v>
      </c>
    </row>
    <row r="56" spans="2:12" ht="12.95" customHeight="1" x14ac:dyDescent="0.25">
      <c r="B56" s="5" t="s">
        <v>47</v>
      </c>
      <c r="C56" s="6">
        <v>0</v>
      </c>
      <c r="D56" s="6">
        <v>957590.09</v>
      </c>
      <c r="E56" s="6">
        <v>204085.59</v>
      </c>
      <c r="F56" s="6">
        <f t="shared" si="3"/>
        <v>1161675.68</v>
      </c>
    </row>
    <row r="57" spans="2:12" ht="12.95" customHeight="1" x14ac:dyDescent="0.25">
      <c r="B57" s="5" t="s">
        <v>60</v>
      </c>
      <c r="C57" s="6">
        <v>0</v>
      </c>
      <c r="D57" s="6">
        <v>122302.07</v>
      </c>
      <c r="E57" s="6">
        <v>455787.93</v>
      </c>
      <c r="F57" s="6">
        <f t="shared" si="3"/>
        <v>578090</v>
      </c>
    </row>
    <row r="58" spans="2:12" ht="12.95" customHeight="1" x14ac:dyDescent="0.25">
      <c r="B58" s="5" t="s">
        <v>57</v>
      </c>
      <c r="C58" s="6">
        <v>0</v>
      </c>
      <c r="D58" s="6">
        <v>1800</v>
      </c>
      <c r="E58" s="6">
        <v>-1800</v>
      </c>
      <c r="F58" s="6">
        <f t="shared" si="3"/>
        <v>0</v>
      </c>
    </row>
    <row r="59" spans="2:12" ht="12.95" customHeight="1" x14ac:dyDescent="0.25">
      <c r="B59" s="5" t="s">
        <v>48</v>
      </c>
      <c r="C59" s="6">
        <v>516248.22</v>
      </c>
      <c r="D59" s="6">
        <v>721202.49</v>
      </c>
      <c r="E59" s="6">
        <v>435403.4</v>
      </c>
      <c r="F59" s="6">
        <f t="shared" si="3"/>
        <v>1672854.1099999999</v>
      </c>
    </row>
    <row r="60" spans="2:12" ht="12.95" customHeight="1" x14ac:dyDescent="0.25">
      <c r="B60" s="5" t="s">
        <v>49</v>
      </c>
      <c r="C60" s="6">
        <v>100000</v>
      </c>
      <c r="D60" s="6">
        <v>1982816.4</v>
      </c>
      <c r="E60" s="6">
        <v>1546677.34</v>
      </c>
      <c r="F60" s="6">
        <f t="shared" si="3"/>
        <v>3629493.74</v>
      </c>
    </row>
    <row r="61" spans="2:12" ht="12.95" customHeight="1" x14ac:dyDescent="0.25">
      <c r="B61" s="5" t="s">
        <v>61</v>
      </c>
      <c r="C61" s="6">
        <v>0</v>
      </c>
      <c r="D61" s="6">
        <v>0</v>
      </c>
      <c r="E61" s="6">
        <v>0</v>
      </c>
      <c r="F61" s="6">
        <f t="shared" si="3"/>
        <v>0</v>
      </c>
    </row>
    <row r="62" spans="2:12" ht="12.95" customHeight="1" x14ac:dyDescent="0.25">
      <c r="B62" s="5" t="s">
        <v>62</v>
      </c>
      <c r="C62" s="6">
        <v>0</v>
      </c>
      <c r="D62" s="6">
        <v>0</v>
      </c>
      <c r="E62" s="6">
        <v>0</v>
      </c>
      <c r="F62" s="6">
        <f t="shared" si="3"/>
        <v>0</v>
      </c>
    </row>
    <row r="63" spans="2:12" ht="12.95" customHeight="1" x14ac:dyDescent="0.25">
      <c r="B63" s="5" t="s">
        <v>56</v>
      </c>
      <c r="C63" s="6">
        <v>3044413.93</v>
      </c>
      <c r="D63" s="6">
        <v>0</v>
      </c>
      <c r="E63" s="6">
        <v>0</v>
      </c>
      <c r="F63" s="6">
        <f t="shared" si="3"/>
        <v>3044413.93</v>
      </c>
    </row>
    <row r="64" spans="2:12" ht="12.95" customHeight="1" x14ac:dyDescent="0.25">
      <c r="B64" s="21" t="s">
        <v>50</v>
      </c>
      <c r="C64" s="9">
        <f>SUM(C51:C63)</f>
        <v>5832179.1899999995</v>
      </c>
      <c r="D64" s="9">
        <f>SUM(D51:D63)</f>
        <v>5691503.4100000001</v>
      </c>
      <c r="E64" s="9">
        <f>SUM(E51:E63)</f>
        <v>4671307.1500000004</v>
      </c>
      <c r="F64" s="9">
        <f>SUM(F49-F65)</f>
        <v>16208357.43</v>
      </c>
    </row>
    <row r="65" spans="1:7" ht="12.95" customHeight="1" x14ac:dyDescent="0.25">
      <c r="B65" s="12" t="s">
        <v>63</v>
      </c>
      <c r="C65" s="9">
        <v>6013636.8499999996</v>
      </c>
      <c r="D65" s="9">
        <f>(D49-D64)</f>
        <v>9126880.6999999993</v>
      </c>
      <c r="E65" s="9">
        <f>(E49-E64)</f>
        <v>8900559.5899999961</v>
      </c>
      <c r="F65" s="9">
        <f>SUM(C65:E65)</f>
        <v>24041077.139999993</v>
      </c>
      <c r="G65" s="15"/>
    </row>
    <row r="66" spans="1:7" ht="12.95" customHeight="1" x14ac:dyDescent="0.25">
      <c r="B66" s="12" t="s">
        <v>39</v>
      </c>
      <c r="C66" s="13">
        <v>0.15</v>
      </c>
      <c r="D66" s="11">
        <v>0.15</v>
      </c>
      <c r="E66" s="11">
        <v>0.15</v>
      </c>
      <c r="F66" s="11">
        <v>0.15</v>
      </c>
    </row>
    <row r="67" spans="1:7" ht="12.95" customHeight="1" x14ac:dyDescent="0.25">
      <c r="A67" t="s">
        <v>35</v>
      </c>
      <c r="B67" s="8" t="s">
        <v>34</v>
      </c>
      <c r="C67" s="13">
        <v>0.1895</v>
      </c>
      <c r="D67" s="11">
        <f>(D65/D25)*1</f>
        <v>0.28719168343385709</v>
      </c>
      <c r="E67" s="11">
        <v>0.23519999999999999</v>
      </c>
      <c r="F67" s="11">
        <v>0.23719999999999999</v>
      </c>
    </row>
    <row r="68" spans="1:7" ht="12.95" customHeight="1" x14ac:dyDescent="0.25">
      <c r="B68" s="17"/>
      <c r="C68" s="18"/>
      <c r="D68" s="19"/>
      <c r="E68" s="19"/>
      <c r="F68" s="19"/>
    </row>
    <row r="69" spans="1:7" ht="12.95" customHeight="1" x14ac:dyDescent="0.25">
      <c r="B69" s="17"/>
      <c r="C69" s="18" t="s">
        <v>51</v>
      </c>
      <c r="D69" s="19"/>
      <c r="E69" s="19"/>
      <c r="F69" s="19"/>
    </row>
    <row r="70" spans="1:7" ht="12.95" customHeight="1" x14ac:dyDescent="0.25">
      <c r="B70" s="29" t="s">
        <v>73</v>
      </c>
      <c r="C70" s="29"/>
      <c r="D70" s="29"/>
      <c r="E70" s="29"/>
      <c r="F70" s="29"/>
    </row>
    <row r="71" spans="1:7" ht="12.95" customHeight="1" x14ac:dyDescent="0.25">
      <c r="B71" s="24"/>
      <c r="C71" s="24"/>
      <c r="D71" s="24"/>
      <c r="E71" s="24"/>
      <c r="F71" s="24"/>
    </row>
    <row r="72" spans="1:7" ht="12.95" customHeight="1" x14ac:dyDescent="0.25">
      <c r="B72" s="1"/>
      <c r="C72" s="2"/>
      <c r="D72" s="2"/>
      <c r="E72" s="2"/>
      <c r="F72" s="2"/>
    </row>
    <row r="73" spans="1:7" x14ac:dyDescent="0.25">
      <c r="B73" s="16"/>
      <c r="C73" s="3" t="s">
        <v>70</v>
      </c>
      <c r="D73" s="3"/>
      <c r="E73" s="3" t="s">
        <v>71</v>
      </c>
    </row>
    <row r="74" spans="1:7" x14ac:dyDescent="0.25">
      <c r="B74" s="16"/>
      <c r="C74" s="3" t="s">
        <v>38</v>
      </c>
      <c r="D74" s="3"/>
      <c r="E74" s="3" t="s">
        <v>72</v>
      </c>
    </row>
    <row r="75" spans="1:7" x14ac:dyDescent="0.25">
      <c r="B75" s="16"/>
      <c r="C75" s="3"/>
      <c r="D75" s="3" t="s">
        <v>35</v>
      </c>
      <c r="E75" s="3"/>
    </row>
  </sheetData>
  <mergeCells count="10">
    <mergeCell ref="B70:F70"/>
    <mergeCell ref="B1:F1"/>
    <mergeCell ref="B2:F2"/>
    <mergeCell ref="B28:F28"/>
    <mergeCell ref="D34:F34"/>
    <mergeCell ref="B35:F35"/>
    <mergeCell ref="B6:F6"/>
    <mergeCell ref="B7:F7"/>
    <mergeCell ref="B8:B10"/>
    <mergeCell ref="C8:F8"/>
  </mergeCells>
  <pageMargins left="1.1811023622047245" right="0.70866141732283472" top="0.74803149606299213" bottom="0.74803149606299213" header="0.31496062992125984" footer="0.31496062992125984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Aud. Publica Saude</vt:lpstr>
      <vt:lpstr>'Aud. Publica Saude'!Area_de_impressao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contabil4</dc:creator>
  <cp:lastModifiedBy>PMM</cp:lastModifiedBy>
  <cp:lastPrinted>2023-09-27T12:12:20Z</cp:lastPrinted>
  <dcterms:created xsi:type="dcterms:W3CDTF">2017-03-23T10:37:09Z</dcterms:created>
  <dcterms:modified xsi:type="dcterms:W3CDTF">2024-02-27T12:08:50Z</dcterms:modified>
</cp:coreProperties>
</file>