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UDIENCIA PUBLICA 2023\"/>
    </mc:Choice>
  </mc:AlternateContent>
  <bookViews>
    <workbookView xWindow="0" yWindow="0" windowWidth="15360" windowHeight="7755"/>
  </bookViews>
  <sheets>
    <sheet name="Plan1" sheetId="1" r:id="rId1"/>
    <sheet name="BANCOS" sheetId="2" r:id="rId2"/>
  </sheets>
  <definedNames>
    <definedName name="_xlnm.Print_Area" localSheetId="0">Plan1!$A$1:$H$224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4" i="1" l="1"/>
  <c r="E153" i="1"/>
  <c r="E164" i="1"/>
  <c r="F47" i="1" l="1"/>
  <c r="F49" i="1"/>
  <c r="F43" i="1" l="1"/>
  <c r="F29" i="1" l="1"/>
  <c r="F27" i="1"/>
  <c r="F26" i="1"/>
  <c r="F22" i="1"/>
  <c r="F120" i="1" l="1"/>
  <c r="F173" i="2"/>
  <c r="F172" i="2"/>
  <c r="F171" i="2"/>
  <c r="F170" i="2"/>
  <c r="F169" i="2"/>
  <c r="F168" i="2"/>
  <c r="F167" i="2"/>
  <c r="F166" i="2"/>
  <c r="F175" i="2" s="1"/>
  <c r="E177" i="2" s="1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61" i="2" s="1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41" i="2" s="1"/>
  <c r="F108" i="2"/>
  <c r="F107" i="2"/>
  <c r="F106" i="2"/>
  <c r="F105" i="2"/>
  <c r="F104" i="2"/>
  <c r="F103" i="2"/>
  <c r="F102" i="2"/>
  <c r="F101" i="2"/>
  <c r="F100" i="2"/>
  <c r="F99" i="2"/>
  <c r="F98" i="2"/>
  <c r="F97" i="2"/>
  <c r="F110" i="2" s="1"/>
  <c r="F96" i="2"/>
  <c r="F89" i="2"/>
  <c r="F88" i="2"/>
  <c r="F87" i="2"/>
  <c r="F86" i="2"/>
  <c r="F85" i="2"/>
  <c r="F84" i="2"/>
  <c r="F91" i="2" s="1"/>
  <c r="F83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77" i="2" s="1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55" i="2" s="1"/>
  <c r="F4" i="2"/>
  <c r="F3" i="2"/>
  <c r="E29" i="1" l="1"/>
  <c r="E27" i="1"/>
  <c r="E26" i="1"/>
  <c r="E22" i="1" l="1"/>
  <c r="F100" i="1" l="1"/>
  <c r="E47" i="1" l="1"/>
  <c r="G38" i="1"/>
  <c r="E43" i="1"/>
  <c r="D153" i="1" l="1"/>
  <c r="E149" i="1"/>
  <c r="E173" i="1" s="1"/>
  <c r="D149" i="1"/>
  <c r="E143" i="1"/>
  <c r="D143" i="1"/>
  <c r="D174" i="1"/>
  <c r="E174" i="1"/>
  <c r="D173" i="1"/>
  <c r="D170" i="1"/>
  <c r="E170" i="1"/>
  <c r="D169" i="1"/>
  <c r="D171" i="1" s="1"/>
  <c r="E169" i="1"/>
  <c r="E171" i="1" s="1"/>
  <c r="C173" i="1"/>
  <c r="C170" i="1"/>
  <c r="C169" i="1"/>
  <c r="E175" i="1" l="1"/>
  <c r="D175" i="1"/>
  <c r="F165" i="1"/>
  <c r="F89" i="1" l="1"/>
  <c r="F91" i="1" s="1"/>
  <c r="D29" i="1" l="1"/>
  <c r="F113" i="1" l="1"/>
  <c r="C171" i="1" l="1"/>
  <c r="C164" i="1"/>
  <c r="F156" i="1"/>
  <c r="F157" i="1"/>
  <c r="F158" i="1"/>
  <c r="F159" i="1"/>
  <c r="F160" i="1"/>
  <c r="F161" i="1"/>
  <c r="F162" i="1"/>
  <c r="F163" i="1"/>
  <c r="C153" i="1"/>
  <c r="F153" i="1" s="1"/>
  <c r="F152" i="1"/>
  <c r="C149" i="1"/>
  <c r="F147" i="1"/>
  <c r="F148" i="1"/>
  <c r="F145" i="1"/>
  <c r="F144" i="1"/>
  <c r="C143" i="1"/>
  <c r="F141" i="1"/>
  <c r="F142" i="1"/>
  <c r="F170" i="1" s="1"/>
  <c r="F169" i="1" l="1"/>
  <c r="F143" i="1"/>
  <c r="F164" i="1"/>
  <c r="F174" i="1" s="1"/>
  <c r="C174" i="1"/>
  <c r="C175" i="1" s="1"/>
  <c r="F149" i="1"/>
  <c r="F173" i="1"/>
  <c r="F175" i="1"/>
  <c r="F171" i="1"/>
  <c r="G44" i="1"/>
  <c r="D189" i="1" s="1"/>
  <c r="G45" i="1"/>
  <c r="G46" i="1"/>
  <c r="C43" i="1"/>
  <c r="D43" i="1" l="1"/>
  <c r="D47" i="1" s="1"/>
  <c r="G36" i="1"/>
  <c r="G37" i="1"/>
  <c r="G39" i="1"/>
  <c r="G40" i="1"/>
  <c r="G41" i="1"/>
  <c r="G42" i="1"/>
  <c r="G29" i="1"/>
  <c r="C188" i="1" s="1"/>
  <c r="C190" i="1" s="1"/>
  <c r="G28" i="1"/>
  <c r="G27" i="1"/>
  <c r="D26" i="1"/>
  <c r="G26" i="1" s="1"/>
  <c r="G23" i="1"/>
  <c r="G24" i="1"/>
  <c r="G25" i="1"/>
  <c r="D22" i="1"/>
  <c r="G22" i="1" s="1"/>
  <c r="G15" i="1"/>
  <c r="G16" i="1"/>
  <c r="G17" i="1"/>
  <c r="G18" i="1"/>
  <c r="G19" i="1"/>
  <c r="G20" i="1"/>
  <c r="G21" i="1"/>
  <c r="C22" i="1"/>
  <c r="C29" i="1"/>
  <c r="C26" i="1"/>
  <c r="C192" i="1" l="1"/>
  <c r="G43" i="1"/>
  <c r="G47" i="1"/>
  <c r="D188" i="1" s="1"/>
  <c r="D190" i="1" s="1"/>
  <c r="D191" i="1" s="1"/>
  <c r="D192" i="1" s="1"/>
  <c r="D49" i="1"/>
  <c r="E72" i="1"/>
  <c r="D72" i="1"/>
  <c r="F72" i="1" l="1"/>
  <c r="C72" i="1"/>
  <c r="F109" i="1" l="1"/>
  <c r="E49" i="1"/>
  <c r="G49" i="1" s="1"/>
  <c r="G48" i="1"/>
</calcChain>
</file>

<file path=xl/sharedStrings.xml><?xml version="1.0" encoding="utf-8"?>
<sst xmlns="http://schemas.openxmlformats.org/spreadsheetml/2006/main" count="533" uniqueCount="464">
  <si>
    <t>DISCRIMINAÇÃO</t>
  </si>
  <si>
    <t>PREVISÃO  ATUALIZADA</t>
  </si>
  <si>
    <t>ARRECADAÇÃO</t>
  </si>
  <si>
    <t>1º QUADRIMESTRE</t>
  </si>
  <si>
    <t>2º QUADRIMESTRE</t>
  </si>
  <si>
    <t>3º QUADRIMESTRE</t>
  </si>
  <si>
    <t>TOTAL NO</t>
  </si>
  <si>
    <t>EXERCÍCIO</t>
  </si>
  <si>
    <t>TAXAS</t>
  </si>
  <si>
    <t>CONTRIBUIÇÕES  IL. P.</t>
  </si>
  <si>
    <t>PATRIMONIAL</t>
  </si>
  <si>
    <t>RECEITA DE SERVIÇOS</t>
  </si>
  <si>
    <t>TRANSF. CORRENTES</t>
  </si>
  <si>
    <t>OUTRAS RECEITAS COR.</t>
  </si>
  <si>
    <t>RECEITAS DE CAPITAL</t>
  </si>
  <si>
    <t>OPERAÇÕES  CRÉDITO</t>
  </si>
  <si>
    <t>ALIENAÇÃO DE BENS</t>
  </si>
  <si>
    <t>TRANSF. DE CAPITAL</t>
  </si>
  <si>
    <t>SUB-TOTAL</t>
  </si>
  <si>
    <t>(-) Ded. Fundeb e out.</t>
  </si>
  <si>
    <t>TOTAL RECEITA LÍQUIDA</t>
  </si>
  <si>
    <t>1.2 – DESPESA POR CATEGORIA ECONÔMICA:</t>
  </si>
  <si>
    <t>PREVISAO ATUALIZADA</t>
  </si>
  <si>
    <t>DESPESA NO</t>
  </si>
  <si>
    <t xml:space="preserve"> 1º </t>
  </si>
  <si>
    <t xml:space="preserve"> 2º </t>
  </si>
  <si>
    <t xml:space="preserve"> 3º </t>
  </si>
  <si>
    <t>Pessoal e Encargos Sociais</t>
  </si>
  <si>
    <t>Encargos e Juros da Dívida</t>
  </si>
  <si>
    <t>Outras Despesas Correntes</t>
  </si>
  <si>
    <t>Investimentos</t>
  </si>
  <si>
    <t>Inversões Financeiras</t>
  </si>
  <si>
    <t>Amortização da Dívida</t>
  </si>
  <si>
    <t>Reserva de Contingência</t>
  </si>
  <si>
    <t>TOTAL  DESPESA DO EXECUTIVO</t>
  </si>
  <si>
    <t>Transf Financeiras – Câmara</t>
  </si>
  <si>
    <t xml:space="preserve"> (-)Valores Devolvidos - Câmara</t>
  </si>
  <si>
    <t>TOTAL DA DESPESA</t>
  </si>
  <si>
    <t>TOTAL</t>
  </si>
  <si>
    <t>DISCRIMINAÇÃO DA SECRETARIA</t>
  </si>
  <si>
    <t>PREVISÃO</t>
  </si>
  <si>
    <t>DESPESA</t>
  </si>
  <si>
    <t>EMPENHADA</t>
  </si>
  <si>
    <t>DESPESA LIQUIDADA</t>
  </si>
  <si>
    <t>PAGA</t>
  </si>
  <si>
    <t>Gabinete do Prefeito</t>
  </si>
  <si>
    <t>Procuradoria Geral</t>
  </si>
  <si>
    <t>Controladoria Geral</t>
  </si>
  <si>
    <t>Secretaria Municipal de Finanças</t>
  </si>
  <si>
    <t>Secretaria Municipal de Saúde</t>
  </si>
  <si>
    <t>Secretaria Municipal de Agricultura</t>
  </si>
  <si>
    <t xml:space="preserve">Secretaria Municipal da Mulher </t>
  </si>
  <si>
    <t>2 – DEMONSTRATIVO DOS GASTOS COM PESSOAL E ENCARGOS SOCIAIS:</t>
  </si>
  <si>
    <t>Percentual Permitido</t>
  </si>
  <si>
    <t>IMPOSTOS</t>
  </si>
  <si>
    <t>1.1 – RECEITA POR CATEGORIA ECONÔMICA:</t>
  </si>
  <si>
    <t>1 – DEMONSTRAÇÃO DA EXECUÇÃO ORÇAMENTÁRIA E CUMPRIMENTO DE METAS NO PERÍODO:</t>
  </si>
  <si>
    <t>ESTADO DO PARANÁ</t>
  </si>
  <si>
    <t>DEMONSTRATIVO RESUMIDO DA AUDIÊNCIA PÚBLICA</t>
  </si>
  <si>
    <t xml:space="preserve">3.1 – Total da Despesa Empenhada  em Educação </t>
  </si>
  <si>
    <t>3.2 -  Total de Despesas Liquidadas</t>
  </si>
  <si>
    <t xml:space="preserve">3.3 -  (-)Despesas do Ensino Médio e Superior </t>
  </si>
  <si>
    <t xml:space="preserve">3.4 -  (-)Deduções consideradas para fins de cálculo  </t>
  </si>
  <si>
    <t>3.5 -  Valor apurado para fins de cálculo</t>
  </si>
  <si>
    <t>Percentual Obrigatório</t>
  </si>
  <si>
    <t>Percentual Aplicado</t>
  </si>
  <si>
    <t>4 – DEMONSTRATIVO DOS GASTOS COM SAÚDE:</t>
  </si>
  <si>
    <t>4.3 – (-) Despesas não computadas para cálculo</t>
  </si>
  <si>
    <t>4.4 -  Valor apurado para fins de cálculo</t>
  </si>
  <si>
    <t xml:space="preserve">5 – DEMONSTRATIVO DA DÍVIDA DO MUNICÍPIO </t>
  </si>
  <si>
    <t>5.1 – DÍVIDA EM CURTO PRAZO:  (Dívida com Fornecedores da Prefeitura)</t>
  </si>
  <si>
    <t>- Restos a Pagar – Exercícios Anteriores E Consignações em folha</t>
  </si>
  <si>
    <t>TOTAL DA DIVIDA A CURTO PRAZO</t>
  </si>
  <si>
    <t>5.2 – DÍVIDA EM LONGO PRAZO:</t>
  </si>
  <si>
    <t xml:space="preserve">- Empréstimos junto  a Fomento Paraná  e Caixa Econômica </t>
  </si>
  <si>
    <t>- Parcelamento INSS, FGTS, PASEP E PRECATÓRIOS</t>
  </si>
  <si>
    <t>TOTAL DA DÍVIDA A LONGO PRAZO</t>
  </si>
  <si>
    <t>RECEITA CORRENTE LÍQUIDA – RCL</t>
  </si>
  <si>
    <t>% DA DÍVIDA CONTRATADA LONGO PRAZO Sobre a RCL</t>
  </si>
  <si>
    <t xml:space="preserve">- Bancos : Conta com Recursos Livres </t>
  </si>
  <si>
    <t>7 – RECURSOS REPASSADOS A CÂMARA MUNICIPAL DE VEREADORES:</t>
  </si>
  <si>
    <t>- Valor repassado à Câmara Municipal para manutenção de suas atividades</t>
  </si>
  <si>
    <t xml:space="preserve">-Percentual Máximo a Ser Aplicado </t>
  </si>
  <si>
    <t>TOTAL DE RECURSOS DISPONÍVEIS</t>
  </si>
  <si>
    <t>1 – RECEITA  DO FUNDEB</t>
  </si>
  <si>
    <t xml:space="preserve">1.1  - Receitas do Fundeb 100% </t>
  </si>
  <si>
    <t xml:space="preserve">SOMA DOS RECURSOS OBTIDOS </t>
  </si>
  <si>
    <t>2.2 – Obrigações Patronais</t>
  </si>
  <si>
    <t xml:space="preserve">TOTAL DA DESPESA APLICADA </t>
  </si>
  <si>
    <t>% APLICADO</t>
  </si>
  <si>
    <t>4.2 – Obrigações Patronais</t>
  </si>
  <si>
    <t>4.3 – Material de Consumo</t>
  </si>
  <si>
    <t>4.8 -  Subvenções Sociais</t>
  </si>
  <si>
    <t xml:space="preserve"> TOTAL DA DESPESA APLICADA </t>
  </si>
  <si>
    <t>RESUMO DO FUNDEB</t>
  </si>
  <si>
    <t>-RECEITAS</t>
  </si>
  <si>
    <t>Transferências do FUNDEB</t>
  </si>
  <si>
    <t>TOTAL DA RECEITA DO FUNDEB</t>
  </si>
  <si>
    <t>TOTAL DO EXERCÍCIO</t>
  </si>
  <si>
    <t>9 – CUMPRIMENTO DAS METAS FISCAIS E LIMITES CONSTITUCIONAIS:</t>
  </si>
  <si>
    <t>DESPESA APLICADA</t>
  </si>
  <si>
    <t>% MIN/MÁX</t>
  </si>
  <si>
    <t>1 – Educação</t>
  </si>
  <si>
    <t>2 – Saúde</t>
  </si>
  <si>
    <t>- Execução – Receita e Despesa  - Executivo</t>
  </si>
  <si>
    <t>- Execução – Receita e Despesa  - Legislativo</t>
  </si>
  <si>
    <t>- Deficit / Superavit na Execução Orçamentária</t>
  </si>
  <si>
    <t>T O T A L</t>
  </si>
  <si>
    <t>TOTAL NO EXERCÍCIO</t>
  </si>
  <si>
    <t>TOTAL DA DESPESA DO FUNDEB</t>
  </si>
  <si>
    <t>Secretaria Municipal de Esp.e Lazer</t>
  </si>
  <si>
    <t>Secretaria Municipal de Contab.</t>
  </si>
  <si>
    <t>Secretaria Municipal de Educ.e Cult</t>
  </si>
  <si>
    <t>1º QUAD.</t>
  </si>
  <si>
    <t>2º QUAD.</t>
  </si>
  <si>
    <t>3º QUAD.</t>
  </si>
  <si>
    <t>Secretaria Municipal de Ind.e Com.</t>
  </si>
  <si>
    <t xml:space="preserve"> </t>
  </si>
  <si>
    <t>- Bancos : Conta com Recursos Vinculados</t>
  </si>
  <si>
    <t>Secretaria Munic. Assistência Social</t>
  </si>
  <si>
    <t>1.3 – DESPESA POR ORGÃO/SECRETARIA:</t>
  </si>
  <si>
    <t xml:space="preserve">TOTAL RECEITA P/FINS CÁLCULO </t>
  </si>
  <si>
    <t>VALOR  MÁXIMO A SER APL</t>
  </si>
  <si>
    <t>4.4 – Despesas Transporte Escolar</t>
  </si>
  <si>
    <t>4.5 – Outros Serv de Terceiros – P.F</t>
  </si>
  <si>
    <t>4.6 – Outros Serv de Terceiros – P.J</t>
  </si>
  <si>
    <t>4.7 – Equip. e Material Permanente</t>
  </si>
  <si>
    <t>Rend. de Aplicações  Financeiras</t>
  </si>
  <si>
    <t>DESPESA APLICADA FUNDEB</t>
  </si>
  <si>
    <t>Secretaria Munic Obras/Planej.</t>
  </si>
  <si>
    <t>8 – APLICAÇÃO DOS RECURSOS DO FUNDEB   QUADRIMESTRAL DE 2021</t>
  </si>
  <si>
    <t xml:space="preserve">RECEITAS </t>
  </si>
  <si>
    <t xml:space="preserve"> RECEITRAS CORRENTES</t>
  </si>
  <si>
    <t>1.2 – Rend.Aplic.Financeira</t>
  </si>
  <si>
    <t>4.1 – Venc. Vantagens Fixas</t>
  </si>
  <si>
    <t>2.1 – Venc. e Vantagens Fixas</t>
  </si>
  <si>
    <t>MUNICÍPIO DE MANGUEIRINHA</t>
  </si>
  <si>
    <t>TOTAL MÍNIMO A SER     APL 70%</t>
  </si>
  <si>
    <t>2 – DESPESAS FUNDEB 70%</t>
  </si>
  <si>
    <t>– Rend Aplicação Financeira 30%</t>
  </si>
  <si>
    <t>4 – DESPESA FUNDEB 30%</t>
  </si>
  <si>
    <t>% APLICADO FUNDEB 30%</t>
  </si>
  <si>
    <t>6 – FUNDEB Minimo 70%</t>
  </si>
  <si>
    <t>7 – FUNDEB – 30%  Máximo</t>
  </si>
  <si>
    <t>3 – RECEITA DO FUNDEB 30%</t>
  </si>
  <si>
    <t>Secretaria Munic.l de Meio Amb.Tur.</t>
  </si>
  <si>
    <t xml:space="preserve">Total da Despesa Apli – Fonte: 1101                                                                                                                            </t>
  </si>
  <si>
    <t xml:space="preserve">Total da Despesa Apl. – Fonte: 1102                                          </t>
  </si>
  <si>
    <t>DEMONSTRATIVO DOS GASTOS COM EDUCAÇÃO</t>
  </si>
  <si>
    <t>(-)Devolução de Rendimentos Câm.</t>
  </si>
  <si>
    <t>RCL</t>
  </si>
  <si>
    <t xml:space="preserve">Percentual Aplicado no Exercício 2022 </t>
  </si>
  <si>
    <t>5 – Dívida Interna Contratada %  RCL</t>
  </si>
  <si>
    <t xml:space="preserve">           </t>
  </si>
  <si>
    <t xml:space="preserve">   </t>
  </si>
  <si>
    <t xml:space="preserve">  </t>
  </si>
  <si>
    <t>Receitas Realizadas</t>
  </si>
  <si>
    <t>Despesas Liquidadas</t>
  </si>
  <si>
    <t>TOTAL (Cons. empenhos globais)</t>
  </si>
  <si>
    <t>8 – Execução Orçamentária – Exercício de 2023</t>
  </si>
  <si>
    <t>(-) Despesa Paga Recursos de 2022</t>
  </si>
  <si>
    <t>- Contas a Pagar 2023</t>
  </si>
  <si>
    <t>Receitas de Impostos e Transferencias-Base de Cálculo 2023</t>
  </si>
  <si>
    <t>Receita de Impostos e Transferências para fins de  cálculo  2023</t>
  </si>
  <si>
    <t>Despesa total com Pessoal e Encargos + Terceirizados – período 01/2023  à  04/2023</t>
  </si>
  <si>
    <t>METAS FISCAIS DE 2023</t>
  </si>
  <si>
    <t>ELIDIO ZIMERMAN DE MORAES</t>
  </si>
  <si>
    <t>1.3 -  Rendimento de Aplicação 70%</t>
  </si>
  <si>
    <t>Secretaria Munic de Administração</t>
  </si>
  <si>
    <t>Secretaria Munic. de Infraest Rural</t>
  </si>
  <si>
    <t>4.1 – Total da Despesa Empenha em Saúde</t>
  </si>
  <si>
    <t>4.2 – Total da Despesas Líquidas Aplicadas em Saúde para fins de Cálculo</t>
  </si>
  <si>
    <t>Percentual Aplicado em 2023</t>
  </si>
  <si>
    <t>TATIANE NONNEMACHER</t>
  </si>
  <si>
    <t>C/c</t>
  </si>
  <si>
    <t>FONT</t>
  </si>
  <si>
    <t>DESCRICAO</t>
  </si>
  <si>
    <t>SALDO C/C</t>
  </si>
  <si>
    <t>SALDO APLICAÇÃO</t>
  </si>
  <si>
    <t>10005-6</t>
  </si>
  <si>
    <t>COMP. DESON. ICMS</t>
  </si>
  <si>
    <t>10210-5</t>
  </si>
  <si>
    <t>16165-9</t>
  </si>
  <si>
    <t>IPVA</t>
  </si>
  <si>
    <t>16182-9</t>
  </si>
  <si>
    <t>1000 1056 1060 1061</t>
  </si>
  <si>
    <t>ICMS</t>
  </si>
  <si>
    <t>18547-7</t>
  </si>
  <si>
    <t>ISS SIMPLES NACIONAL</t>
  </si>
  <si>
    <t>19982-6</t>
  </si>
  <si>
    <t>ARREC. ESPORTES</t>
  </si>
  <si>
    <t>2000-1</t>
  </si>
  <si>
    <t>Movimento BB</t>
  </si>
  <si>
    <t>21030-7</t>
  </si>
  <si>
    <t>FUNDO MEIO AMB.</t>
  </si>
  <si>
    <t>28036-4</t>
  </si>
  <si>
    <t>BB- Fundo MPDC - FMDC - C/c 28036-4</t>
  </si>
  <si>
    <t>24480-5</t>
  </si>
  <si>
    <t>FMDC-PROCON</t>
  </si>
  <si>
    <t>283142-2</t>
  </si>
  <si>
    <t>DESON. ICMS EXPORT</t>
  </si>
  <si>
    <t>6148-4</t>
  </si>
  <si>
    <t>1000 1024 1003</t>
  </si>
  <si>
    <t>FPM</t>
  </si>
  <si>
    <t>6220-0</t>
  </si>
  <si>
    <t>ITR</t>
  </si>
  <si>
    <t>8041-1</t>
  </si>
  <si>
    <t>IPI</t>
  </si>
  <si>
    <t>26563-2</t>
  </si>
  <si>
    <t>BB - Concurso C/c 26563-2</t>
  </si>
  <si>
    <t>19854-4</t>
  </si>
  <si>
    <t>CONSIG. SAUDE</t>
  </si>
  <si>
    <t>19855-2</t>
  </si>
  <si>
    <t>CONSIG. EDUCAÇÃO</t>
  </si>
  <si>
    <t>19856-0</t>
  </si>
  <si>
    <t>CONSIG. OUTRAS AREAS</t>
  </si>
  <si>
    <t>16358-9</t>
  </si>
  <si>
    <t>PMM IMOBILIZADO OUTROS</t>
  </si>
  <si>
    <t>20955-4</t>
  </si>
  <si>
    <t>PMM LEILAO</t>
  </si>
  <si>
    <t>27700-2</t>
  </si>
  <si>
    <t>BB- PRODECAN C/c 27700-2</t>
  </si>
  <si>
    <t>10075-7</t>
  </si>
  <si>
    <t>1504 1015</t>
  </si>
  <si>
    <t>FUNDO ESPECIAL</t>
  </si>
  <si>
    <t>10187-7</t>
  </si>
  <si>
    <t>COMP. FIN. REC. HIDRICOS</t>
  </si>
  <si>
    <t>16620-0</t>
  </si>
  <si>
    <t>ANTIGA 3533-4</t>
  </si>
  <si>
    <t>26271-4</t>
  </si>
  <si>
    <t>Comp. Fin. Rec. Minerais C/c 26271-4</t>
  </si>
  <si>
    <t>19852-8</t>
  </si>
  <si>
    <t>2003 1507</t>
  </si>
  <si>
    <t>ILUM. PUBLICA</t>
  </si>
  <si>
    <t>19851-X</t>
  </si>
  <si>
    <t>MULTAS DETRAN</t>
  </si>
  <si>
    <t>20124-3</t>
  </si>
  <si>
    <t>PODER POLICIA</t>
  </si>
  <si>
    <t>20125-1</t>
  </si>
  <si>
    <t>PREST DE SERV.</t>
  </si>
  <si>
    <t>10302-0</t>
  </si>
  <si>
    <t>CIDE</t>
  </si>
  <si>
    <t>21211-3</t>
  </si>
  <si>
    <t>LEI PELÉ</t>
  </si>
  <si>
    <t>16651-0</t>
  </si>
  <si>
    <t>CENTRO CULTURAL</t>
  </si>
  <si>
    <t>22239-9</t>
  </si>
  <si>
    <t>AFPR/SFM/2988</t>
  </si>
  <si>
    <t>22240-2</t>
  </si>
  <si>
    <t>AFPR/SFM/2989</t>
  </si>
  <si>
    <t>19850-1</t>
  </si>
  <si>
    <t>EX. PSICO-CONV. DETRAN</t>
  </si>
  <si>
    <t>23480-X</t>
  </si>
  <si>
    <t>SEDU CASA MORTUÁRIA</t>
  </si>
  <si>
    <t>25979-9</t>
  </si>
  <si>
    <t>BB- Fomento PR CT 3865/18 BAR IND C/c 25979-9</t>
  </si>
  <si>
    <t>26888-7</t>
  </si>
  <si>
    <t>BB- MangFomentoPr - Plano Diretor C/c 26888-7</t>
  </si>
  <si>
    <t>26893-3</t>
  </si>
  <si>
    <t>BB- SEDU - Op. Cred. Iluminacao LED/Pav. Asf. C/c 26893-3</t>
  </si>
  <si>
    <t>27397-X</t>
  </si>
  <si>
    <t>BB- Op Créd - SEDU Inf.Urb. Barracao Patio 4244/2021 C/c 27397-X</t>
  </si>
  <si>
    <t>26640-X</t>
  </si>
  <si>
    <t>BB - Conv 142/2019 Feira Produtor C/c 26640-X</t>
  </si>
  <si>
    <t>26638-8</t>
  </si>
  <si>
    <t>BB - Conv 240/2019 Parque Urbano C/c 26638-8</t>
  </si>
  <si>
    <t>27612-X</t>
  </si>
  <si>
    <t>BB - Conv 001/2022 SIT- Ampl. Sist. Abast. Agua C/c 27612-X</t>
  </si>
  <si>
    <t>27728-2</t>
  </si>
  <si>
    <t>BB- Conv 288/2022 - Asfalto Parque Industrial C/c 27728-2</t>
  </si>
  <si>
    <t>27771-1</t>
  </si>
  <si>
    <t>BB- Conv 376/2022 - Melhoria Fert. Solo C/c 27771-1</t>
  </si>
  <si>
    <t>27776-2</t>
  </si>
  <si>
    <t>BB- Conv 564/2022 - Pav. Asf. C/c 27776-2</t>
  </si>
  <si>
    <t>27785-1</t>
  </si>
  <si>
    <t>BB- Conv 639/2022 - Infr. Urb. Ref. Comp. Esp. C/c 27785-1</t>
  </si>
  <si>
    <t>27786-X</t>
  </si>
  <si>
    <t>BB- Conv 640/2022 - Infr. Urb. Const. Campo Sintético C/c 27786-X</t>
  </si>
  <si>
    <t>27816-5</t>
  </si>
  <si>
    <t>BB- Conv 52/2022 - SEIL Contorno Noroeste C/c</t>
  </si>
  <si>
    <t>27478-X</t>
  </si>
  <si>
    <t>BB- Conv 196/2022 - SEAB Pav. Pedras Irr. C/c 27478-X</t>
  </si>
  <si>
    <t>27876-9</t>
  </si>
  <si>
    <t>BB- Conv. 907009/2020 SICONV Imp.Melh.Sanit. C/c 27876-9</t>
  </si>
  <si>
    <t>SALDO C/c</t>
  </si>
  <si>
    <t>1--2</t>
  </si>
  <si>
    <t>CONTA MOVIMENTO</t>
  </si>
  <si>
    <t>2--0</t>
  </si>
  <si>
    <t>CONTA SALARIO</t>
  </si>
  <si>
    <t>33--0</t>
  </si>
  <si>
    <t>45--4</t>
  </si>
  <si>
    <t>ARRECADAÇÕES</t>
  </si>
  <si>
    <t>74--8</t>
  </si>
  <si>
    <t>13º SALARIO</t>
  </si>
  <si>
    <t>89--6</t>
  </si>
  <si>
    <t>SUB 50CONTRAPARTIDA PROJ HAB.</t>
  </si>
  <si>
    <t>71015-0</t>
  </si>
  <si>
    <t>CEF - HONORARIOS SUCUMBENCIA C/c 71015-0</t>
  </si>
  <si>
    <t>71035-4</t>
  </si>
  <si>
    <t>CEF - FUNDEMA - C/c 71035-4</t>
  </si>
  <si>
    <t>49--7</t>
  </si>
  <si>
    <t>51--9</t>
  </si>
  <si>
    <t>COMP.FINANC.REC.HIDRICOS</t>
  </si>
  <si>
    <t>50--0</t>
  </si>
  <si>
    <t>PNHR-HABITAÇÃO RURAL</t>
  </si>
  <si>
    <t>94--2</t>
  </si>
  <si>
    <t>COHAPAR-PROG MORAR BEM</t>
  </si>
  <si>
    <t>672001-7</t>
  </si>
  <si>
    <t>CEF - Plano de Ação 0903-003262 Emenda C/c 672001-7</t>
  </si>
  <si>
    <t>71014-1</t>
  </si>
  <si>
    <t>Oper. Credito Prog. FINISA C/c 71014-1</t>
  </si>
  <si>
    <t>71019-2</t>
  </si>
  <si>
    <t>Conv. 891784/2019 SICONV Sec. Mulher C/c 71019-2</t>
  </si>
  <si>
    <t>71033-8</t>
  </si>
  <si>
    <t xml:space="preserve">Conv 926161/2022 - SICONV - Aq. Equip. Agricola </t>
  </si>
  <si>
    <t>8038-1</t>
  </si>
  <si>
    <t>1303 1062</t>
  </si>
  <si>
    <t>SAUDE 15%</t>
  </si>
  <si>
    <t>10017-X</t>
  </si>
  <si>
    <t>SUS</t>
  </si>
  <si>
    <t>22753-6</t>
  </si>
  <si>
    <t>SAMU</t>
  </si>
  <si>
    <t>23176-2</t>
  </si>
  <si>
    <t>TRANSF. SESA/VIGIASUS-INVEST.</t>
  </si>
  <si>
    <t>27727-4</t>
  </si>
  <si>
    <t>BB- Conv 101/2022 - FUNSAUDE Reforma Hospital C/c 27727-4</t>
  </si>
  <si>
    <t>28206-5</t>
  </si>
  <si>
    <t>BB- ESTADUAL - CUSTEIO C/c 28206-5</t>
  </si>
  <si>
    <t>28207-3</t>
  </si>
  <si>
    <t>BB- FAF ESTADUAL INVESTIMENTO C/c 28207-3</t>
  </si>
  <si>
    <t>57--8</t>
  </si>
  <si>
    <t>CEF - MULTAS COVID C/C 57-8</t>
  </si>
  <si>
    <t>71001-0</t>
  </si>
  <si>
    <t>CEF - SINISTRO VEICULO SAUDE</t>
  </si>
  <si>
    <t>624001-5</t>
  </si>
  <si>
    <t>FMS MANG FNSBLATB</t>
  </si>
  <si>
    <t>624006-1</t>
  </si>
  <si>
    <t>PAB FIXO</t>
  </si>
  <si>
    <t>100-0</t>
  </si>
  <si>
    <t xml:space="preserve">1496 2494 1023 </t>
  </si>
  <si>
    <t>FMS MANG ASSIST</t>
  </si>
  <si>
    <t>104-3</t>
  </si>
  <si>
    <t>1497 2500</t>
  </si>
  <si>
    <t>FMS MANG INVEST</t>
  </si>
  <si>
    <t>18--7</t>
  </si>
  <si>
    <t>APSUS/SAUDE</t>
  </si>
  <si>
    <t>90--0</t>
  </si>
  <si>
    <t>INC.FINC.CUSTEIO PARTE INT. VIGIASUS</t>
  </si>
  <si>
    <t>624000-7</t>
  </si>
  <si>
    <t>FMS MANG FNSBLABFB</t>
  </si>
  <si>
    <t>99--3</t>
  </si>
  <si>
    <t>FMS MANG GSUS</t>
  </si>
  <si>
    <t>624009-0</t>
  </si>
  <si>
    <t xml:space="preserve">1494 3494 1019 1020 </t>
  </si>
  <si>
    <t>CEF - FMS CT SUSCUSTEIO - 624009-0</t>
  </si>
  <si>
    <t>624010-4</t>
  </si>
  <si>
    <t>1518 1033</t>
  </si>
  <si>
    <t>CEF - FMS INVSUSINVESTSUS - 624010-4</t>
  </si>
  <si>
    <t>672003-3</t>
  </si>
  <si>
    <t>CEF - EMENDA C/c 672003-3</t>
  </si>
  <si>
    <t>19978-8</t>
  </si>
  <si>
    <t>FIA DOAÇÃO</t>
  </si>
  <si>
    <t>20927-9</t>
  </si>
  <si>
    <t>FIA CMDCA</t>
  </si>
  <si>
    <t>22996-2</t>
  </si>
  <si>
    <t>SEC. FAMILIA EST. PARANA</t>
  </si>
  <si>
    <t>24582-8</t>
  </si>
  <si>
    <t>BPC ESCOLA</t>
  </si>
  <si>
    <t>24585-2</t>
  </si>
  <si>
    <t>FNAS BL FGPBFCadUnico</t>
  </si>
  <si>
    <t>24587-9</t>
  </si>
  <si>
    <t>FNAS BL GSUAS</t>
  </si>
  <si>
    <t>24589-5</t>
  </si>
  <si>
    <t>1934 1022</t>
  </si>
  <si>
    <t>FNAS BL PSB(SUAS)</t>
  </si>
  <si>
    <t>24591-7</t>
  </si>
  <si>
    <t>PVARIAVEL AC</t>
  </si>
  <si>
    <t>25789-3</t>
  </si>
  <si>
    <t>1941 1022</t>
  </si>
  <si>
    <t>BB- BL MAC FNAS C/c 25789-3</t>
  </si>
  <si>
    <t>26535-7</t>
  </si>
  <si>
    <t>BB- Emenda Aq.Veic. C/c 26535-7</t>
  </si>
  <si>
    <t>26579-9</t>
  </si>
  <si>
    <t>BB- FEAS INC VI - C/c 26579-9</t>
  </si>
  <si>
    <t>26794-5</t>
  </si>
  <si>
    <t>BB- FNS COVID ACO CREAS C/c 26794-5</t>
  </si>
  <si>
    <t>26797-X</t>
  </si>
  <si>
    <t>BB- FNS COVID EPI SUAS C/c 26797-X</t>
  </si>
  <si>
    <t>27562-X</t>
  </si>
  <si>
    <t>BB- FMAS SIGTV ESTR3 C/c 27562-X</t>
  </si>
  <si>
    <t>27706-1</t>
  </si>
  <si>
    <t>BB- FNS Bloco IGD - PAB - C/c 27706-1</t>
  </si>
  <si>
    <t>28414-9</t>
  </si>
  <si>
    <t>BB- FEAS SERV ACOL IDOSOS E DEF. C/c 28414-9</t>
  </si>
  <si>
    <t>25969-1</t>
  </si>
  <si>
    <t>BB- FUNDO DO IDOSO C/c 25969-1</t>
  </si>
  <si>
    <t>27513-1</t>
  </si>
  <si>
    <t>BB- FMI - IRRF C/c 27513-1</t>
  </si>
  <si>
    <t>28051-8</t>
  </si>
  <si>
    <t>BB- INC CENTRO CONVIV C/c 28051-8</t>
  </si>
  <si>
    <t>23833-3</t>
  </si>
  <si>
    <t>1000 1501</t>
  </si>
  <si>
    <t>FMDCA - C/c 23833-3</t>
  </si>
  <si>
    <t>25962-4</t>
  </si>
  <si>
    <t>BB- FMDDCA C/c 25962-4</t>
  </si>
  <si>
    <t>27104-7</t>
  </si>
  <si>
    <t>BB- FMDCA - Apoio Fort. CMDCA C/c 27104-7</t>
  </si>
  <si>
    <t>27553-0</t>
  </si>
  <si>
    <t>BB- FMDCA - FIA IMPACTO COVID C/c 27553-0</t>
  </si>
  <si>
    <t>28242-1</t>
  </si>
  <si>
    <t>BB- FIA CEDCA Parque Acessivel C/c 28242-1</t>
  </si>
  <si>
    <t>19808-0</t>
  </si>
  <si>
    <t>EDUC. 10%</t>
  </si>
  <si>
    <t>19809-9</t>
  </si>
  <si>
    <t>EDUC. 25%</t>
  </si>
  <si>
    <t>20918-X</t>
  </si>
  <si>
    <t>TRANS. ESC./INFANTIL</t>
  </si>
  <si>
    <t>10221-0</t>
  </si>
  <si>
    <t>1043 1154</t>
  </si>
  <si>
    <t>TRANS. ESC./FUND.</t>
  </si>
  <si>
    <t>20919-8</t>
  </si>
  <si>
    <t>TRANS. ESC./MEDIO</t>
  </si>
  <si>
    <t>23814-7</t>
  </si>
  <si>
    <t>BRASIL CARINHOSO</t>
  </si>
  <si>
    <t>23987-9</t>
  </si>
  <si>
    <t>1042 1171</t>
  </si>
  <si>
    <t>PMM FNDE ALIMENTAÇÃO</t>
  </si>
  <si>
    <t>25973-X</t>
  </si>
  <si>
    <t>1102 1101 1036 1037</t>
  </si>
  <si>
    <t>FME - Fundo Mun. Educ. 25973-X - 40%</t>
  </si>
  <si>
    <t>26172-6</t>
  </si>
  <si>
    <t>PETE ESTADUAL C/c 26172-6</t>
  </si>
  <si>
    <t>26664-7</t>
  </si>
  <si>
    <t>Conv SIMEC Onibus C/c 26664-7</t>
  </si>
  <si>
    <t>26630-2</t>
  </si>
  <si>
    <t>BB- Fundo M I Cultura FMIC C/c 26630-2</t>
  </si>
  <si>
    <t>28387-8</t>
  </si>
  <si>
    <t>BB- LC 195/2022 - Audiovisual C/c 28387-8</t>
  </si>
  <si>
    <t>28386-X</t>
  </si>
  <si>
    <t>BB- LC 195/2022 - DemaisSetores C/c 28386-X</t>
  </si>
  <si>
    <t>40--3</t>
  </si>
  <si>
    <t>PNATESTADUAL</t>
  </si>
  <si>
    <t>672001-2</t>
  </si>
  <si>
    <t>SALARIO EDUCAÇÃO</t>
  </si>
  <si>
    <t>298-3</t>
  </si>
  <si>
    <t>TRANSP. ESC. ESTADUAL</t>
  </si>
  <si>
    <t>48--9</t>
  </si>
  <si>
    <t>FNDE/PNAEEJA</t>
  </si>
  <si>
    <t>672011-0</t>
  </si>
  <si>
    <t>FNDE-PRÉ/ESCOLAR</t>
  </si>
  <si>
    <t>46--2</t>
  </si>
  <si>
    <t>CEF -FNDE/PNAEPRÉ-ESCOLA C/C 46-2</t>
  </si>
  <si>
    <t>672006-8</t>
  </si>
  <si>
    <t>1016 3494</t>
  </si>
  <si>
    <t>CEF- Emenda 20224074 ArCond. C/c 672006-8</t>
  </si>
  <si>
    <t>SALDO TOTAL EM 31/08/2023</t>
  </si>
  <si>
    <t>Prefeito Municipal</t>
  </si>
  <si>
    <t>CRC/PR065418/O-7</t>
  </si>
  <si>
    <t>SUPERÁVIT/DÉFICIT(c/emp.globais)</t>
  </si>
  <si>
    <t>Receita Corrente Líquida – cfe. Legislação 01/01//2023  à  31/12/2023. (Ajustada).</t>
  </si>
  <si>
    <t>6 – SALDOS DOS RECURSOS DISPONÍVEIS EM  31/12/2023</t>
  </si>
  <si>
    <t>3 – Pessoal e Encargos Sociais 01/ 01/2023 a 31/12/2023</t>
  </si>
  <si>
    <t>4 -  Pessoal e Encargos Sociais – período de 01 de 2023 a 12 de 2023</t>
  </si>
  <si>
    <t>Mangueirinha, 31 de Dezembro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</si>
</sst>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#,##0.00_ ;\-#,##0.00\ "/>
    <numFmt numFmtId="165" formatCode="_-&quot;R$&quot;* #,##0.00_-;\-&quot;R$&quot;* #,##0.00_-;_-&quot;R$&quot;* &quot;-&quot;??_-;_-@_-"/>
  </numFmts>
  <fonts count="1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Franklin Gothic Book"/>
      <family val="2"/>
    </font>
    <font>
      <b/>
      <sz val="12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4" fontId="2" fillId="0" borderId="1" xfId="0" applyNumberFormat="1" applyFont="1" applyBorder="1"/>
    <xf numFmtId="10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" fontId="1" fillId="0" borderId="4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10" fontId="1" fillId="0" borderId="0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164" fontId="2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vertical="center" wrapText="1"/>
    </xf>
    <xf numFmtId="4" fontId="2" fillId="0" borderId="1" xfId="1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/>
    <xf numFmtId="4" fontId="1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/>
    <xf numFmtId="0" fontId="1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7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10" fontId="1" fillId="0" borderId="1" xfId="2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top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/>
    <xf numFmtId="44" fontId="0" fillId="0" borderId="1" xfId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4" fontId="0" fillId="0" borderId="1" xfId="1" quotePrefix="1" applyFont="1" applyBorder="1" applyAlignment="1">
      <alignment horizontal="center"/>
    </xf>
    <xf numFmtId="165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44" fontId="6" fillId="0" borderId="1" xfId="1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8" fillId="0" borderId="8" xfId="0" applyFont="1" applyBorder="1" applyAlignment="1">
      <alignment horizontal="center"/>
    </xf>
    <xf numFmtId="165" fontId="8" fillId="0" borderId="8" xfId="0" applyNumberFormat="1" applyFont="1" applyBorder="1"/>
    <xf numFmtId="44" fontId="0" fillId="0" borderId="1" xfId="1" applyFont="1" applyBorder="1"/>
    <xf numFmtId="0" fontId="0" fillId="2" borderId="1" xfId="0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44" fontId="0" fillId="2" borderId="1" xfId="1" quotePrefix="1" applyFont="1" applyFill="1" applyBorder="1" applyAlignment="1">
      <alignment horizontal="center"/>
    </xf>
    <xf numFmtId="44" fontId="0" fillId="0" borderId="1" xfId="1" quotePrefix="1" applyFont="1" applyBorder="1" applyAlignment="1">
      <alignment horizontal="left"/>
    </xf>
    <xf numFmtId="44" fontId="0" fillId="0" borderId="1" xfId="1" quotePrefix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" xfId="0" applyFill="1" applyBorder="1"/>
    <xf numFmtId="44" fontId="8" fillId="0" borderId="1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10" fillId="0" borderId="1" xfId="1" quotePrefix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0" fontId="2" fillId="0" borderId="1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right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" fontId="2" fillId="0" borderId="11" xfId="0" applyNumberFormat="1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0" fontId="2" fillId="0" borderId="12" xfId="2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44" fontId="8" fillId="0" borderId="8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4"/>
  <sheetViews>
    <sheetView tabSelected="1" topLeftCell="A202" zoomScale="90" zoomScaleNormal="90" workbookViewId="0">
      <selection activeCell="A194" sqref="A194:D194"/>
    </sheetView>
  </sheetViews>
  <sheetFormatPr defaultRowHeight="12.75"/>
  <cols>
    <col min="1" max="1" width="9.140625" style="1"/>
    <col min="2" max="2" width="33" style="1" customWidth="1"/>
    <col min="3" max="3" width="17.5703125" style="1" customWidth="1"/>
    <col min="4" max="4" width="18" style="1" customWidth="1"/>
    <col min="5" max="5" width="16.5703125" style="1" customWidth="1"/>
    <col min="6" max="6" width="16.85546875" style="1" customWidth="1"/>
    <col min="7" max="7" width="17.7109375" style="1" customWidth="1"/>
    <col min="8" max="8" width="9.140625" style="1"/>
    <col min="9" max="9" width="13.28515625" style="1" bestFit="1" customWidth="1"/>
    <col min="10" max="16384" width="9.140625" style="1"/>
  </cols>
  <sheetData>
    <row r="1" spans="1:8">
      <c r="A1" s="116" t="s">
        <v>136</v>
      </c>
      <c r="B1" s="116"/>
      <c r="C1" s="116"/>
      <c r="D1" s="116"/>
      <c r="E1" s="116"/>
      <c r="F1" s="116"/>
      <c r="G1" s="116"/>
    </row>
    <row r="2" spans="1:8">
      <c r="A2" s="116" t="s">
        <v>57</v>
      </c>
      <c r="B2" s="116"/>
      <c r="C2" s="116"/>
      <c r="D2" s="116"/>
      <c r="E2" s="116"/>
      <c r="F2" s="116"/>
      <c r="G2" s="116"/>
    </row>
    <row r="3" spans="1:8">
      <c r="A3" s="116"/>
      <c r="B3" s="116"/>
      <c r="C3" s="116"/>
      <c r="D3" s="116"/>
      <c r="E3" s="116"/>
      <c r="F3" s="116"/>
      <c r="G3" s="116"/>
    </row>
    <row r="4" spans="1:8" ht="15.75" customHeight="1">
      <c r="A4" s="117" t="s">
        <v>58</v>
      </c>
      <c r="B4" s="117"/>
      <c r="C4" s="117"/>
      <c r="D4" s="117"/>
      <c r="E4" s="117"/>
      <c r="F4" s="117"/>
      <c r="G4" s="117"/>
    </row>
    <row r="5" spans="1:8">
      <c r="A5" s="117"/>
      <c r="B5" s="117"/>
      <c r="C5" s="117"/>
      <c r="D5" s="117"/>
      <c r="E5" s="117"/>
      <c r="F5" s="117"/>
      <c r="G5" s="117"/>
    </row>
    <row r="6" spans="1:8">
      <c r="A6" s="117" t="s">
        <v>165</v>
      </c>
      <c r="B6" s="117"/>
      <c r="C6" s="117"/>
      <c r="D6" s="117"/>
      <c r="E6" s="117"/>
      <c r="F6" s="117"/>
      <c r="G6" s="117"/>
    </row>
    <row r="7" spans="1:8">
      <c r="A7" s="120"/>
      <c r="B7" s="120"/>
      <c r="C7" s="120"/>
      <c r="D7" s="120"/>
      <c r="E7" s="120"/>
      <c r="F7" s="120"/>
      <c r="G7" s="120"/>
    </row>
    <row r="8" spans="1:8">
      <c r="A8" s="112" t="s">
        <v>56</v>
      </c>
      <c r="B8" s="112"/>
      <c r="C8" s="112"/>
      <c r="D8" s="112"/>
      <c r="E8" s="112"/>
    </row>
    <row r="9" spans="1:8">
      <c r="A9" s="112" t="s">
        <v>55</v>
      </c>
      <c r="B9" s="112"/>
      <c r="C9" s="112"/>
      <c r="D9" s="112"/>
      <c r="E9" s="112"/>
    </row>
    <row r="10" spans="1:8">
      <c r="A10" s="49"/>
      <c r="B10" s="49"/>
      <c r="C10" s="49"/>
      <c r="D10" s="49"/>
      <c r="E10" s="49"/>
    </row>
    <row r="11" spans="1:8">
      <c r="A11" s="20"/>
      <c r="B11" s="20"/>
      <c r="C11" s="20"/>
      <c r="D11" s="20"/>
      <c r="E11" s="20"/>
    </row>
    <row r="12" spans="1:8">
      <c r="B12" s="110" t="s">
        <v>0</v>
      </c>
      <c r="C12" s="111" t="s">
        <v>1</v>
      </c>
      <c r="D12" s="16" t="s">
        <v>2</v>
      </c>
      <c r="E12" s="16" t="s">
        <v>2</v>
      </c>
      <c r="F12" s="16" t="s">
        <v>2</v>
      </c>
      <c r="G12" s="16" t="s">
        <v>6</v>
      </c>
    </row>
    <row r="13" spans="1:8">
      <c r="B13" s="110"/>
      <c r="C13" s="111"/>
      <c r="D13" s="17" t="s">
        <v>113</v>
      </c>
      <c r="E13" s="17" t="s">
        <v>114</v>
      </c>
      <c r="F13" s="17" t="s">
        <v>115</v>
      </c>
      <c r="G13" s="17" t="s">
        <v>7</v>
      </c>
    </row>
    <row r="14" spans="1:8">
      <c r="B14" s="6" t="s">
        <v>131</v>
      </c>
      <c r="C14" s="7"/>
      <c r="D14" s="21"/>
      <c r="E14" s="21"/>
      <c r="F14" s="21"/>
      <c r="G14" s="21"/>
    </row>
    <row r="15" spans="1:8">
      <c r="B15" s="8" t="s">
        <v>54</v>
      </c>
      <c r="C15" s="9">
        <v>9961639.1600000001</v>
      </c>
      <c r="D15" s="9">
        <v>2612162.37</v>
      </c>
      <c r="E15" s="9">
        <v>3218251.9</v>
      </c>
      <c r="F15" s="9">
        <v>3927753.21</v>
      </c>
      <c r="G15" s="7">
        <f t="shared" ref="G15:G29" si="0">SUM(D15:F15)</f>
        <v>9758167.4800000004</v>
      </c>
      <c r="H15" s="26"/>
    </row>
    <row r="16" spans="1:8">
      <c r="B16" s="8" t="s">
        <v>8</v>
      </c>
      <c r="C16" s="9">
        <v>2049017.49</v>
      </c>
      <c r="D16" s="9">
        <v>217338.23</v>
      </c>
      <c r="E16" s="9">
        <v>907111.66</v>
      </c>
      <c r="F16" s="9">
        <v>544342.77</v>
      </c>
      <c r="G16" s="7">
        <f t="shared" si="0"/>
        <v>1668792.6600000001</v>
      </c>
    </row>
    <row r="17" spans="1:7">
      <c r="B17" s="8" t="s">
        <v>9</v>
      </c>
      <c r="C17" s="9">
        <v>105742.87</v>
      </c>
      <c r="D17" s="9">
        <v>294297.53000000003</v>
      </c>
      <c r="E17" s="9">
        <v>377681.13</v>
      </c>
      <c r="F17" s="9">
        <v>498375.08</v>
      </c>
      <c r="G17" s="7">
        <f t="shared" si="0"/>
        <v>1170353.74</v>
      </c>
    </row>
    <row r="18" spans="1:7">
      <c r="B18" s="8" t="s">
        <v>10</v>
      </c>
      <c r="C18" s="9">
        <v>67652.759999999995</v>
      </c>
      <c r="D18" s="9">
        <v>263021.18</v>
      </c>
      <c r="E18" s="9">
        <v>289213.92</v>
      </c>
      <c r="F18" s="9">
        <v>394884.93</v>
      </c>
      <c r="G18" s="7">
        <f t="shared" si="0"/>
        <v>947120.03</v>
      </c>
    </row>
    <row r="19" spans="1:7">
      <c r="B19" s="8" t="s">
        <v>11</v>
      </c>
      <c r="C19" s="9">
        <v>76156.460000000006</v>
      </c>
      <c r="D19" s="9">
        <v>15688.02</v>
      </c>
      <c r="E19" s="9">
        <v>221698.33</v>
      </c>
      <c r="F19" s="9">
        <v>26022.16</v>
      </c>
      <c r="G19" s="7">
        <f t="shared" si="0"/>
        <v>263408.50999999995</v>
      </c>
    </row>
    <row r="20" spans="1:7">
      <c r="B20" s="8" t="s">
        <v>12</v>
      </c>
      <c r="C20" s="9">
        <v>123619241.55</v>
      </c>
      <c r="D20" s="9">
        <v>39338956.079999998</v>
      </c>
      <c r="E20" s="9">
        <v>42230599.049999997</v>
      </c>
      <c r="F20" s="9">
        <v>50390980.100000001</v>
      </c>
      <c r="G20" s="7">
        <f t="shared" si="0"/>
        <v>131960535.22999999</v>
      </c>
    </row>
    <row r="21" spans="1:7">
      <c r="B21" s="8" t="s">
        <v>13</v>
      </c>
      <c r="C21" s="9">
        <v>5407664.0899999999</v>
      </c>
      <c r="D21" s="9">
        <v>1191133.7</v>
      </c>
      <c r="E21" s="9">
        <v>52829.120000000003</v>
      </c>
      <c r="F21" s="9">
        <v>3045030.16</v>
      </c>
      <c r="G21" s="7">
        <f t="shared" si="0"/>
        <v>4288992.9800000004</v>
      </c>
    </row>
    <row r="22" spans="1:7">
      <c r="B22" s="6" t="s">
        <v>132</v>
      </c>
      <c r="C22" s="7">
        <f>SUM(C15:C21)</f>
        <v>141287114.38</v>
      </c>
      <c r="D22" s="7">
        <f>SUM(D15:D21)</f>
        <v>43932597.109999999</v>
      </c>
      <c r="E22" s="7">
        <f>SUM(E15:E21)</f>
        <v>47297385.109999992</v>
      </c>
      <c r="F22" s="7">
        <f>SUM(F15:F21)</f>
        <v>58827388.409999996</v>
      </c>
      <c r="G22" s="7">
        <f t="shared" si="0"/>
        <v>150057370.63</v>
      </c>
    </row>
    <row r="23" spans="1:7">
      <c r="B23" s="8" t="s">
        <v>15</v>
      </c>
      <c r="C23" s="9">
        <v>0</v>
      </c>
      <c r="D23" s="9">
        <v>844891.04</v>
      </c>
      <c r="E23" s="9">
        <v>1799244.85</v>
      </c>
      <c r="F23" s="9">
        <v>253497.17</v>
      </c>
      <c r="G23" s="7">
        <f t="shared" si="0"/>
        <v>2897633.06</v>
      </c>
    </row>
    <row r="24" spans="1:7">
      <c r="B24" s="8" t="s">
        <v>16</v>
      </c>
      <c r="C24" s="9">
        <v>0</v>
      </c>
      <c r="D24" s="9">
        <v>7472.66</v>
      </c>
      <c r="E24" s="9">
        <v>169951.02</v>
      </c>
      <c r="F24" s="9">
        <v>706585.61</v>
      </c>
      <c r="G24" s="7">
        <f t="shared" si="0"/>
        <v>884009.29</v>
      </c>
    </row>
    <row r="25" spans="1:7">
      <c r="B25" s="8" t="s">
        <v>17</v>
      </c>
      <c r="C25" s="9">
        <v>20000</v>
      </c>
      <c r="D25" s="9">
        <v>1189013.8500000001</v>
      </c>
      <c r="E25" s="9">
        <v>862277.49</v>
      </c>
      <c r="F25" s="9">
        <v>5600068.0199999996</v>
      </c>
      <c r="G25" s="7">
        <f t="shared" si="0"/>
        <v>7651359.3599999994</v>
      </c>
    </row>
    <row r="26" spans="1:7">
      <c r="B26" s="6" t="s">
        <v>14</v>
      </c>
      <c r="C26" s="7">
        <f>SUM(C23:C25)</f>
        <v>20000</v>
      </c>
      <c r="D26" s="7">
        <f>SUM(D23:D25)</f>
        <v>2041377.5500000003</v>
      </c>
      <c r="E26" s="7">
        <f>SUM(E23:E25)</f>
        <v>2831473.3600000003</v>
      </c>
      <c r="F26" s="7">
        <f>SUM(F23:F25)</f>
        <v>6560150.7999999998</v>
      </c>
      <c r="G26" s="7">
        <f t="shared" si="0"/>
        <v>11433001.710000001</v>
      </c>
    </row>
    <row r="27" spans="1:7">
      <c r="B27" s="6" t="s">
        <v>18</v>
      </c>
      <c r="C27" s="7">
        <v>141307114.38</v>
      </c>
      <c r="D27" s="7">
        <v>45973974.659999996</v>
      </c>
      <c r="E27" s="7">
        <f>(E22+E26)</f>
        <v>50128858.469999991</v>
      </c>
      <c r="F27" s="7">
        <f>(F22+F26)</f>
        <v>65387539.209999993</v>
      </c>
      <c r="G27" s="7">
        <f t="shared" si="0"/>
        <v>161490372.33999997</v>
      </c>
    </row>
    <row r="28" spans="1:7">
      <c r="B28" s="8" t="s">
        <v>19</v>
      </c>
      <c r="C28" s="9">
        <v>-9439414.3800000008</v>
      </c>
      <c r="D28" s="9">
        <v>-5822553.7599999998</v>
      </c>
      <c r="E28" s="9">
        <v>-5474602.9199999999</v>
      </c>
      <c r="F28" s="9">
        <v>-6640918.5599999996</v>
      </c>
      <c r="G28" s="7">
        <f t="shared" si="0"/>
        <v>-17938075.239999998</v>
      </c>
    </row>
    <row r="29" spans="1:7">
      <c r="B29" s="6" t="s">
        <v>20</v>
      </c>
      <c r="C29" s="7">
        <f>SUM(C27:C28)</f>
        <v>131867700</v>
      </c>
      <c r="D29" s="7">
        <f>SUM(D27:D28)</f>
        <v>40151420.899999999</v>
      </c>
      <c r="E29" s="7">
        <f>SUM(E27:E28)</f>
        <v>44654255.54999999</v>
      </c>
      <c r="F29" s="7">
        <f>SUM(F27:F28)</f>
        <v>58746620.649999991</v>
      </c>
      <c r="G29" s="7">
        <f t="shared" si="0"/>
        <v>143552297.09999996</v>
      </c>
    </row>
    <row r="30" spans="1:7">
      <c r="B30" s="41"/>
      <c r="C30" s="45"/>
      <c r="D30" s="45"/>
      <c r="E30" s="45"/>
      <c r="F30" s="45"/>
      <c r="G30" s="45"/>
    </row>
    <row r="32" spans="1:7">
      <c r="A32" s="113" t="s">
        <v>21</v>
      </c>
      <c r="B32" s="113"/>
      <c r="C32" s="113"/>
      <c r="D32" s="113"/>
      <c r="E32" s="113"/>
    </row>
    <row r="34" spans="2:9">
      <c r="B34" s="110" t="s">
        <v>0</v>
      </c>
      <c r="C34" s="110" t="s">
        <v>22</v>
      </c>
      <c r="D34" s="5" t="s">
        <v>23</v>
      </c>
      <c r="E34" s="5" t="s">
        <v>23</v>
      </c>
      <c r="F34" s="5" t="s">
        <v>23</v>
      </c>
      <c r="G34" s="118" t="s">
        <v>108</v>
      </c>
    </row>
    <row r="35" spans="2:9">
      <c r="B35" s="110"/>
      <c r="C35" s="110"/>
      <c r="D35" s="5" t="s">
        <v>24</v>
      </c>
      <c r="E35" s="5" t="s">
        <v>25</v>
      </c>
      <c r="F35" s="5" t="s">
        <v>26</v>
      </c>
      <c r="G35" s="119"/>
    </row>
    <row r="36" spans="2:9">
      <c r="B36" s="8" t="s">
        <v>27</v>
      </c>
      <c r="C36" s="9">
        <v>56720000</v>
      </c>
      <c r="D36" s="9">
        <v>17570670.300000001</v>
      </c>
      <c r="E36" s="9">
        <v>19314842.280000001</v>
      </c>
      <c r="F36" s="9">
        <v>19118585.809999999</v>
      </c>
      <c r="G36" s="9">
        <f t="shared" ref="G36:G43" si="1">SUM(D36:F36)</f>
        <v>56004098.390000001</v>
      </c>
    </row>
    <row r="37" spans="2:9">
      <c r="B37" s="8" t="s">
        <v>28</v>
      </c>
      <c r="C37" s="9">
        <v>2000000</v>
      </c>
      <c r="D37" s="9">
        <v>851137.89</v>
      </c>
      <c r="E37" s="9">
        <v>758997.27</v>
      </c>
      <c r="F37" s="9">
        <v>576232.85</v>
      </c>
      <c r="G37" s="9">
        <f t="shared" si="1"/>
        <v>2186368.0100000002</v>
      </c>
    </row>
    <row r="38" spans="2:9">
      <c r="B38" s="8" t="s">
        <v>29</v>
      </c>
      <c r="C38" s="9">
        <v>82752465.299999997</v>
      </c>
      <c r="D38" s="9">
        <v>17566734.280000001</v>
      </c>
      <c r="E38" s="9">
        <v>20524674.739999998</v>
      </c>
      <c r="F38" s="9">
        <v>19346235.73</v>
      </c>
      <c r="G38" s="9">
        <f>(D38+E38+F38)</f>
        <v>57437644.75</v>
      </c>
    </row>
    <row r="39" spans="2:9">
      <c r="B39" s="8" t="s">
        <v>30</v>
      </c>
      <c r="C39" s="9">
        <v>19929186.030000001</v>
      </c>
      <c r="D39" s="9">
        <v>368607.49</v>
      </c>
      <c r="E39" s="9">
        <v>1850600.19</v>
      </c>
      <c r="F39" s="9">
        <v>2469316.04</v>
      </c>
      <c r="G39" s="9">
        <f t="shared" si="1"/>
        <v>4688523.72</v>
      </c>
    </row>
    <row r="40" spans="2:9">
      <c r="B40" s="8" t="s">
        <v>31</v>
      </c>
      <c r="C40" s="22">
        <v>0</v>
      </c>
      <c r="D40" s="22">
        <v>0</v>
      </c>
      <c r="E40" s="22">
        <v>0</v>
      </c>
      <c r="F40" s="22">
        <v>0</v>
      </c>
      <c r="G40" s="9">
        <f t="shared" si="1"/>
        <v>0</v>
      </c>
    </row>
    <row r="41" spans="2:9">
      <c r="B41" s="8" t="s">
        <v>32</v>
      </c>
      <c r="C41" s="9">
        <v>3850000</v>
      </c>
      <c r="D41" s="9">
        <v>1840995.83</v>
      </c>
      <c r="E41" s="9">
        <v>1564710.74</v>
      </c>
      <c r="F41" s="9">
        <v>1279993.3799999999</v>
      </c>
      <c r="G41" s="9">
        <f t="shared" si="1"/>
        <v>4685699.95</v>
      </c>
    </row>
    <row r="42" spans="2:9">
      <c r="B42" s="8" t="s">
        <v>33</v>
      </c>
      <c r="C42" s="9">
        <v>200000</v>
      </c>
      <c r="D42" s="22">
        <v>0</v>
      </c>
      <c r="E42" s="22">
        <v>0</v>
      </c>
      <c r="F42" s="22">
        <v>0</v>
      </c>
      <c r="G42" s="9">
        <f t="shared" si="1"/>
        <v>0</v>
      </c>
    </row>
    <row r="43" spans="2:9">
      <c r="B43" s="6" t="s">
        <v>34</v>
      </c>
      <c r="C43" s="7">
        <f>SUM(C36:C42)</f>
        <v>165451651.33000001</v>
      </c>
      <c r="D43" s="7">
        <f>SUM(D36:D42)</f>
        <v>38198145.789999999</v>
      </c>
      <c r="E43" s="7">
        <f>SUM(E36:E42)</f>
        <v>44013825.219999999</v>
      </c>
      <c r="F43" s="7">
        <f>SUM(F36:F42)</f>
        <v>42790363.810000002</v>
      </c>
      <c r="G43" s="7">
        <f t="shared" si="1"/>
        <v>125002334.81999999</v>
      </c>
    </row>
    <row r="44" spans="2:9">
      <c r="B44" s="8" t="s">
        <v>35</v>
      </c>
      <c r="C44" s="9" t="s">
        <v>117</v>
      </c>
      <c r="D44" s="9">
        <v>1101610.01</v>
      </c>
      <c r="E44" s="9">
        <v>1078206.0900000001</v>
      </c>
      <c r="F44" s="9">
        <v>1089918.04</v>
      </c>
      <c r="G44" s="9">
        <f t="shared" ref="G44:G49" si="2">SUM(D44:F44)</f>
        <v>3269734.14</v>
      </c>
      <c r="I44" s="1" t="s">
        <v>117</v>
      </c>
    </row>
    <row r="45" spans="2:9">
      <c r="B45" s="8" t="s">
        <v>36</v>
      </c>
      <c r="C45" s="22"/>
      <c r="D45" s="22">
        <v>0</v>
      </c>
      <c r="E45" s="22">
        <v>0</v>
      </c>
      <c r="F45" s="9">
        <v>-429677.3</v>
      </c>
      <c r="G45" s="9">
        <f t="shared" si="2"/>
        <v>-429677.3</v>
      </c>
    </row>
    <row r="46" spans="2:9">
      <c r="B46" s="8" t="s">
        <v>149</v>
      </c>
      <c r="C46" s="22"/>
      <c r="D46" s="22">
        <v>0</v>
      </c>
      <c r="E46" s="22">
        <v>0</v>
      </c>
      <c r="F46" s="9">
        <v>-69663.86</v>
      </c>
      <c r="G46" s="9">
        <f t="shared" si="2"/>
        <v>-69663.86</v>
      </c>
    </row>
    <row r="47" spans="2:9">
      <c r="B47" s="6" t="s">
        <v>37</v>
      </c>
      <c r="C47" s="7"/>
      <c r="D47" s="7">
        <f>SUM(D43:D46)</f>
        <v>39299755.799999997</v>
      </c>
      <c r="E47" s="7">
        <f>SUM(E43:E46)</f>
        <v>45092031.310000002</v>
      </c>
      <c r="F47" s="7">
        <f>SUM(F43:F46)</f>
        <v>43380940.690000005</v>
      </c>
      <c r="G47" s="7">
        <f t="shared" si="2"/>
        <v>127772727.80000001</v>
      </c>
    </row>
    <row r="48" spans="2:9" ht="25.5">
      <c r="B48" s="6" t="s">
        <v>458</v>
      </c>
      <c r="C48" s="6"/>
      <c r="D48" s="7">
        <v>851665.1</v>
      </c>
      <c r="E48" s="7">
        <v>-437775.76</v>
      </c>
      <c r="F48" s="7">
        <v>15365679.960000001</v>
      </c>
      <c r="G48" s="7">
        <f t="shared" si="2"/>
        <v>15779569.300000001</v>
      </c>
    </row>
    <row r="49" spans="1:7">
      <c r="B49" s="6" t="s">
        <v>38</v>
      </c>
      <c r="C49" s="6"/>
      <c r="D49" s="7">
        <f>SUM(D47:D48)</f>
        <v>40151420.899999999</v>
      </c>
      <c r="E49" s="7">
        <f>SUM(E47:E48)</f>
        <v>44654255.550000004</v>
      </c>
      <c r="F49" s="7">
        <f>SUM(F47:F48)</f>
        <v>58746620.650000006</v>
      </c>
      <c r="G49" s="7">
        <f t="shared" si="2"/>
        <v>143552297.10000002</v>
      </c>
    </row>
    <row r="50" spans="1:7">
      <c r="B50" s="41"/>
      <c r="C50" s="41"/>
      <c r="D50" s="45"/>
      <c r="E50" s="45"/>
      <c r="F50" s="45"/>
      <c r="G50" s="45"/>
    </row>
    <row r="51" spans="1:7">
      <c r="B51" s="41"/>
      <c r="C51" s="41"/>
      <c r="D51" s="45"/>
      <c r="E51" s="45"/>
      <c r="F51" s="45"/>
      <c r="G51" s="45" t="s">
        <v>117</v>
      </c>
    </row>
    <row r="52" spans="1:7">
      <c r="A52" s="113" t="s">
        <v>120</v>
      </c>
      <c r="B52" s="113"/>
      <c r="C52" s="113"/>
      <c r="D52" s="113"/>
      <c r="E52" s="113"/>
    </row>
    <row r="54" spans="1:7">
      <c r="B54" s="114" t="s">
        <v>39</v>
      </c>
      <c r="C54" s="18" t="s">
        <v>40</v>
      </c>
      <c r="D54" s="16" t="s">
        <v>41</v>
      </c>
      <c r="E54" s="115" t="s">
        <v>43</v>
      </c>
      <c r="F54" s="16" t="s">
        <v>41</v>
      </c>
    </row>
    <row r="55" spans="1:7">
      <c r="B55" s="114"/>
      <c r="C55" s="19" t="s">
        <v>117</v>
      </c>
      <c r="D55" s="17" t="s">
        <v>42</v>
      </c>
      <c r="E55" s="115"/>
      <c r="F55" s="17" t="s">
        <v>44</v>
      </c>
    </row>
    <row r="56" spans="1:7">
      <c r="B56" s="8" t="s">
        <v>45</v>
      </c>
      <c r="C56" s="15">
        <v>1460000</v>
      </c>
      <c r="D56" s="15">
        <v>1377498.8</v>
      </c>
      <c r="E56" s="15">
        <v>1377498.8</v>
      </c>
      <c r="F56" s="15">
        <v>1294771.8899999999</v>
      </c>
    </row>
    <row r="57" spans="1:7">
      <c r="B57" s="8" t="s">
        <v>46</v>
      </c>
      <c r="C57" s="9">
        <v>943000</v>
      </c>
      <c r="D57" s="9">
        <v>928003.47</v>
      </c>
      <c r="E57" s="9">
        <v>928003.47</v>
      </c>
      <c r="F57" s="9">
        <v>855230.22</v>
      </c>
    </row>
    <row r="58" spans="1:7">
      <c r="B58" s="8" t="s">
        <v>47</v>
      </c>
      <c r="C58" s="9">
        <v>215000</v>
      </c>
      <c r="D58" s="9">
        <v>189644.11</v>
      </c>
      <c r="E58" s="9">
        <v>189644.11</v>
      </c>
      <c r="F58" s="9">
        <v>176114.21</v>
      </c>
    </row>
    <row r="59" spans="1:7">
      <c r="B59" s="8" t="s">
        <v>168</v>
      </c>
      <c r="C59" s="9">
        <v>5960500</v>
      </c>
      <c r="D59" s="9">
        <v>5574923.7699999996</v>
      </c>
      <c r="E59" s="9">
        <v>5568087.2000000002</v>
      </c>
      <c r="F59" s="9">
        <v>5269774.49</v>
      </c>
    </row>
    <row r="60" spans="1:7" ht="12.75" customHeight="1">
      <c r="B60" s="8" t="s">
        <v>129</v>
      </c>
      <c r="C60" s="9">
        <v>12544937.41</v>
      </c>
      <c r="D60" s="9">
        <v>11789639.119999999</v>
      </c>
      <c r="E60" s="9">
        <v>3471542.81</v>
      </c>
      <c r="F60" s="9">
        <v>3309757.89</v>
      </c>
    </row>
    <row r="61" spans="1:7">
      <c r="B61" s="8" t="s">
        <v>48</v>
      </c>
      <c r="C61" s="9">
        <v>8986784.6300000008</v>
      </c>
      <c r="D61" s="9">
        <v>8380898.9699999997</v>
      </c>
      <c r="E61" s="9">
        <v>8380898.9699999997</v>
      </c>
      <c r="F61" s="9">
        <v>8317350.2599999998</v>
      </c>
    </row>
    <row r="62" spans="1:7" ht="16.5" customHeight="1">
      <c r="B62" s="8" t="s">
        <v>111</v>
      </c>
      <c r="C62" s="9">
        <v>727000</v>
      </c>
      <c r="D62" s="9">
        <v>630681.05000000005</v>
      </c>
      <c r="E62" s="9">
        <v>630681.05000000005</v>
      </c>
      <c r="F62" s="9">
        <v>576608.22</v>
      </c>
    </row>
    <row r="63" spans="1:7">
      <c r="B63" s="8" t="s">
        <v>112</v>
      </c>
      <c r="C63" s="9">
        <v>38621061.789999999</v>
      </c>
      <c r="D63" s="9">
        <v>32571526.18</v>
      </c>
      <c r="E63" s="9">
        <v>32208888.190000001</v>
      </c>
      <c r="F63" s="9">
        <v>30282986.329999998</v>
      </c>
    </row>
    <row r="64" spans="1:7">
      <c r="B64" s="8" t="s">
        <v>49</v>
      </c>
      <c r="C64" s="9">
        <v>49319684.189999998</v>
      </c>
      <c r="D64" s="9">
        <v>43150861.07</v>
      </c>
      <c r="E64" s="9">
        <v>40249434.57</v>
      </c>
      <c r="F64" s="9">
        <v>38432009.5</v>
      </c>
    </row>
    <row r="65" spans="1:6">
      <c r="B65" s="8" t="s">
        <v>119</v>
      </c>
      <c r="C65" s="9">
        <v>8055513.0499999998</v>
      </c>
      <c r="D65" s="9">
        <v>7233173.2400000002</v>
      </c>
      <c r="E65" s="9">
        <v>6806420.6600000001</v>
      </c>
      <c r="F65" s="9">
        <v>6544478.1799999997</v>
      </c>
    </row>
    <row r="66" spans="1:6">
      <c r="B66" s="8" t="s">
        <v>50</v>
      </c>
      <c r="C66" s="9">
        <v>5233653.9800000004</v>
      </c>
      <c r="D66" s="9">
        <v>4016481.05</v>
      </c>
      <c r="E66" s="9">
        <v>4012050.55</v>
      </c>
      <c r="F66" s="9">
        <v>3892547.52</v>
      </c>
    </row>
    <row r="67" spans="1:6" ht="15.75" customHeight="1">
      <c r="B67" s="8" t="s">
        <v>116</v>
      </c>
      <c r="C67" s="9">
        <v>8302023.7800000003</v>
      </c>
      <c r="D67" s="9">
        <v>1595777.23</v>
      </c>
      <c r="E67" s="9">
        <v>1588643.23</v>
      </c>
      <c r="F67" s="9">
        <v>1536838.93</v>
      </c>
    </row>
    <row r="68" spans="1:6">
      <c r="B68" s="8" t="s">
        <v>110</v>
      </c>
      <c r="C68" s="9">
        <v>5397423.2599999998</v>
      </c>
      <c r="D68" s="9">
        <v>2526277.56</v>
      </c>
      <c r="E68" s="9">
        <v>2517735.5</v>
      </c>
      <c r="F68" s="9">
        <v>2358745.67</v>
      </c>
    </row>
    <row r="69" spans="1:6">
      <c r="B69" s="8" t="s">
        <v>169</v>
      </c>
      <c r="C69" s="9">
        <v>12842224.609999999</v>
      </c>
      <c r="D69" s="9">
        <v>10307899.4</v>
      </c>
      <c r="E69" s="9">
        <v>10298310.01</v>
      </c>
      <c r="F69" s="9">
        <v>10125998.91</v>
      </c>
    </row>
    <row r="70" spans="1:6">
      <c r="B70" s="8" t="s">
        <v>51</v>
      </c>
      <c r="C70" s="9">
        <v>770000</v>
      </c>
      <c r="D70" s="9">
        <v>644787.06999999995</v>
      </c>
      <c r="E70" s="9">
        <v>644787.06999999995</v>
      </c>
      <c r="F70" s="9">
        <v>590523.19999999995</v>
      </c>
    </row>
    <row r="71" spans="1:6">
      <c r="B71" s="8" t="s">
        <v>145</v>
      </c>
      <c r="C71" s="9">
        <v>9024539.4499999993</v>
      </c>
      <c r="D71" s="9">
        <v>6156487.21</v>
      </c>
      <c r="E71" s="9">
        <v>6129708.6299999999</v>
      </c>
      <c r="F71" s="9">
        <v>6004771.2800000003</v>
      </c>
    </row>
    <row r="72" spans="1:6" ht="15">
      <c r="B72" s="6" t="s">
        <v>158</v>
      </c>
      <c r="C72" s="7">
        <f>SUM(C56:C71)</f>
        <v>168403346.14999998</v>
      </c>
      <c r="D72" s="53">
        <f>SUM(D56:D71)</f>
        <v>137074559.29999998</v>
      </c>
      <c r="E72" s="7">
        <f>SUM(E56:E71)</f>
        <v>125002334.81999999</v>
      </c>
      <c r="F72" s="7">
        <f>SUM(F56:F71)</f>
        <v>119568506.7</v>
      </c>
    </row>
    <row r="73" spans="1:6">
      <c r="B73" s="41"/>
      <c r="C73" s="45"/>
      <c r="D73" s="45"/>
      <c r="E73" s="45"/>
      <c r="F73" s="45"/>
    </row>
    <row r="75" spans="1:6">
      <c r="A75" s="112" t="s">
        <v>52</v>
      </c>
      <c r="B75" s="112"/>
      <c r="C75" s="112"/>
      <c r="D75" s="112"/>
    </row>
    <row r="77" spans="1:6">
      <c r="B77" s="108" t="s">
        <v>459</v>
      </c>
      <c r="C77" s="108"/>
      <c r="D77" s="108"/>
      <c r="E77" s="108"/>
      <c r="F77" s="2">
        <v>132119295.39</v>
      </c>
    </row>
    <row r="78" spans="1:6">
      <c r="B78" s="108" t="s">
        <v>164</v>
      </c>
      <c r="C78" s="108"/>
      <c r="D78" s="108"/>
      <c r="E78" s="108"/>
      <c r="F78" s="2">
        <v>56670898.729999997</v>
      </c>
    </row>
    <row r="79" spans="1:6">
      <c r="B79" s="109" t="s">
        <v>151</v>
      </c>
      <c r="C79" s="109"/>
      <c r="D79" s="109"/>
      <c r="E79" s="109"/>
      <c r="F79" s="3">
        <v>0.44619999999999999</v>
      </c>
    </row>
    <row r="80" spans="1:6">
      <c r="B80" s="109" t="s">
        <v>53</v>
      </c>
      <c r="C80" s="109"/>
      <c r="D80" s="109"/>
      <c r="E80" s="109"/>
      <c r="F80" s="3">
        <v>0.54</v>
      </c>
    </row>
    <row r="81" spans="1:7">
      <c r="B81" s="40"/>
      <c r="C81" s="40"/>
      <c r="D81" s="40"/>
      <c r="E81" s="40"/>
      <c r="F81" s="24"/>
    </row>
    <row r="82" spans="1:7">
      <c r="A82" s="113"/>
      <c r="B82" s="113"/>
      <c r="C82" s="113"/>
      <c r="D82" s="113"/>
    </row>
    <row r="83" spans="1:7">
      <c r="A83" s="47">
        <v>3</v>
      </c>
      <c r="B83" s="47" t="s">
        <v>148</v>
      </c>
      <c r="C83" s="47"/>
      <c r="F83" s="1" t="s">
        <v>117</v>
      </c>
    </row>
    <row r="84" spans="1:7" ht="15">
      <c r="B84" s="108" t="s">
        <v>162</v>
      </c>
      <c r="C84" s="108"/>
      <c r="D84" s="108"/>
      <c r="E84" s="108"/>
      <c r="F84" s="56">
        <v>101335553.09</v>
      </c>
      <c r="G84"/>
    </row>
    <row r="85" spans="1:7">
      <c r="B85" s="108" t="s">
        <v>59</v>
      </c>
      <c r="C85" s="108"/>
      <c r="D85" s="108"/>
      <c r="E85" s="108"/>
      <c r="F85" s="9">
        <v>32571526.18</v>
      </c>
    </row>
    <row r="86" spans="1:7">
      <c r="B86" s="108" t="s">
        <v>60</v>
      </c>
      <c r="C86" s="108"/>
      <c r="D86" s="108"/>
      <c r="E86" s="108"/>
      <c r="F86" s="9">
        <v>32208888.190000001</v>
      </c>
    </row>
    <row r="87" spans="1:7">
      <c r="B87" s="108" t="s">
        <v>61</v>
      </c>
      <c r="C87" s="108"/>
      <c r="D87" s="108"/>
      <c r="E87" s="108"/>
      <c r="F87" s="2">
        <v>-835920.86</v>
      </c>
      <c r="G87" s="1" t="s">
        <v>153</v>
      </c>
    </row>
    <row r="88" spans="1:7">
      <c r="B88" s="108" t="s">
        <v>62</v>
      </c>
      <c r="C88" s="108"/>
      <c r="D88" s="108"/>
      <c r="E88" s="108"/>
      <c r="F88" s="2">
        <v>-4618034.6100000003</v>
      </c>
    </row>
    <row r="89" spans="1:7">
      <c r="B89" s="108" t="s">
        <v>63</v>
      </c>
      <c r="C89" s="108"/>
      <c r="D89" s="108"/>
      <c r="E89" s="108"/>
      <c r="F89" s="2">
        <f>SUM(F86:F88)</f>
        <v>26754932.720000003</v>
      </c>
    </row>
    <row r="90" spans="1:7">
      <c r="B90" s="109" t="s">
        <v>64</v>
      </c>
      <c r="C90" s="109"/>
      <c r="D90" s="109"/>
      <c r="E90" s="109"/>
      <c r="F90" s="3">
        <v>0.25</v>
      </c>
    </row>
    <row r="91" spans="1:7">
      <c r="B91" s="109" t="s">
        <v>172</v>
      </c>
      <c r="C91" s="109"/>
      <c r="D91" s="109"/>
      <c r="E91" s="109"/>
      <c r="F91" s="3">
        <f>(F89/F84)*1</f>
        <v>0.2640231577582442</v>
      </c>
    </row>
    <row r="92" spans="1:7">
      <c r="B92" s="50"/>
      <c r="C92" s="50"/>
      <c r="D92" s="50"/>
      <c r="E92" s="50"/>
      <c r="F92" s="24"/>
    </row>
    <row r="93" spans="1:7">
      <c r="B93" s="31"/>
      <c r="C93" s="31"/>
      <c r="D93" s="31"/>
      <c r="E93" s="31"/>
      <c r="F93" s="24"/>
    </row>
    <row r="94" spans="1:7">
      <c r="A94" s="112" t="s">
        <v>66</v>
      </c>
      <c r="B94" s="112"/>
      <c r="C94" s="112"/>
      <c r="D94" s="112"/>
      <c r="E94" s="112"/>
    </row>
    <row r="96" spans="1:7">
      <c r="B96" s="124" t="s">
        <v>163</v>
      </c>
      <c r="C96" s="124"/>
      <c r="D96" s="124"/>
      <c r="E96" s="125"/>
      <c r="F96" s="56">
        <v>101335553.09</v>
      </c>
    </row>
    <row r="97" spans="1:9">
      <c r="B97" s="124" t="s">
        <v>170</v>
      </c>
      <c r="C97" s="124"/>
      <c r="D97" s="124"/>
      <c r="E97" s="125"/>
      <c r="F97" s="9">
        <v>43150861.07</v>
      </c>
    </row>
    <row r="98" spans="1:9">
      <c r="B98" s="124" t="s">
        <v>171</v>
      </c>
      <c r="C98" s="124"/>
      <c r="D98" s="124"/>
      <c r="E98" s="125"/>
      <c r="F98" s="9">
        <v>40249434.57</v>
      </c>
    </row>
    <row r="99" spans="1:9">
      <c r="B99" s="124" t="s">
        <v>67</v>
      </c>
      <c r="C99" s="124"/>
      <c r="D99" s="124"/>
      <c r="E99" s="125"/>
      <c r="F99" s="9">
        <v>-16208357.43</v>
      </c>
    </row>
    <row r="100" spans="1:9">
      <c r="B100" s="124" t="s">
        <v>68</v>
      </c>
      <c r="C100" s="124"/>
      <c r="D100" s="124"/>
      <c r="E100" s="125"/>
      <c r="F100" s="9">
        <f>SUM(F98:F99)</f>
        <v>24041077.140000001</v>
      </c>
    </row>
    <row r="101" spans="1:9">
      <c r="B101" s="110" t="s">
        <v>64</v>
      </c>
      <c r="C101" s="110"/>
      <c r="D101" s="110"/>
      <c r="E101" s="111"/>
      <c r="F101" s="12">
        <v>0.15</v>
      </c>
      <c r="I101" s="1" t="s">
        <v>154</v>
      </c>
    </row>
    <row r="102" spans="1:9">
      <c r="B102" s="110" t="s">
        <v>65</v>
      </c>
      <c r="C102" s="110"/>
      <c r="D102" s="110"/>
      <c r="E102" s="111"/>
      <c r="F102" s="12">
        <v>0.23719999999999999</v>
      </c>
    </row>
    <row r="103" spans="1:9">
      <c r="B103" s="4"/>
      <c r="C103" s="4"/>
      <c r="D103" s="4"/>
      <c r="E103" s="4"/>
      <c r="F103" s="25" t="s">
        <v>117</v>
      </c>
    </row>
    <row r="104" spans="1:9">
      <c r="A104" s="113" t="s">
        <v>69</v>
      </c>
      <c r="B104" s="113"/>
      <c r="C104" s="113"/>
      <c r="D104" s="113"/>
      <c r="E104" s="113"/>
      <c r="F104" s="1" t="s">
        <v>117</v>
      </c>
    </row>
    <row r="106" spans="1:9">
      <c r="B106" s="121" t="s">
        <v>70</v>
      </c>
      <c r="C106" s="121"/>
      <c r="D106" s="121"/>
      <c r="E106" s="122"/>
      <c r="F106" s="13" t="s">
        <v>117</v>
      </c>
    </row>
    <row r="107" spans="1:9">
      <c r="B107" s="123" t="s">
        <v>161</v>
      </c>
      <c r="C107" s="123"/>
      <c r="D107" s="123"/>
      <c r="E107" s="129"/>
      <c r="F107" s="9">
        <v>17595052.600000001</v>
      </c>
    </row>
    <row r="108" spans="1:9">
      <c r="B108" s="123" t="s">
        <v>71</v>
      </c>
      <c r="C108" s="123"/>
      <c r="D108" s="123"/>
      <c r="E108" s="129"/>
      <c r="F108" s="30">
        <v>591968.11</v>
      </c>
    </row>
    <row r="109" spans="1:9">
      <c r="B109" s="121" t="s">
        <v>72</v>
      </c>
      <c r="C109" s="121"/>
      <c r="D109" s="121"/>
      <c r="E109" s="122"/>
      <c r="F109" s="7">
        <f>SUM(F107:F108)</f>
        <v>18187020.710000001</v>
      </c>
    </row>
    <row r="110" spans="1:9">
      <c r="B110" s="121" t="s">
        <v>73</v>
      </c>
      <c r="C110" s="121"/>
      <c r="D110" s="121"/>
      <c r="E110" s="122"/>
      <c r="F110" s="7"/>
    </row>
    <row r="111" spans="1:9">
      <c r="B111" s="124" t="s">
        <v>74</v>
      </c>
      <c r="C111" s="124"/>
      <c r="D111" s="124"/>
      <c r="E111" s="125"/>
      <c r="F111" s="9">
        <v>14423139.57</v>
      </c>
    </row>
    <row r="112" spans="1:9">
      <c r="B112" s="124" t="s">
        <v>75</v>
      </c>
      <c r="C112" s="124"/>
      <c r="D112" s="124"/>
      <c r="E112" s="125"/>
      <c r="F112" s="9">
        <v>1127513.97</v>
      </c>
    </row>
    <row r="113" spans="1:6">
      <c r="B113" s="121" t="s">
        <v>76</v>
      </c>
      <c r="C113" s="121"/>
      <c r="D113" s="121"/>
      <c r="E113" s="122"/>
      <c r="F113" s="7">
        <f>SUM(F111:F112)</f>
        <v>15550653.540000001</v>
      </c>
    </row>
    <row r="114" spans="1:6">
      <c r="B114" s="121" t="s">
        <v>77</v>
      </c>
      <c r="C114" s="121"/>
      <c r="D114" s="121"/>
      <c r="E114" s="122"/>
      <c r="F114" s="102">
        <v>132119295.39</v>
      </c>
    </row>
    <row r="115" spans="1:6">
      <c r="B115" s="121" t="s">
        <v>78</v>
      </c>
      <c r="C115" s="121"/>
      <c r="D115" s="121"/>
      <c r="E115" s="122"/>
      <c r="F115" s="12">
        <v>0.1177</v>
      </c>
    </row>
    <row r="116" spans="1:6">
      <c r="A116" s="112" t="s">
        <v>460</v>
      </c>
      <c r="B116" s="112"/>
      <c r="C116" s="112"/>
      <c r="D116" s="112"/>
      <c r="E116" s="112"/>
    </row>
    <row r="118" spans="1:6">
      <c r="B118" s="124" t="s">
        <v>79</v>
      </c>
      <c r="C118" s="124"/>
      <c r="D118" s="124"/>
      <c r="E118" s="124"/>
      <c r="F118" s="9">
        <v>3365546.89</v>
      </c>
    </row>
    <row r="119" spans="1:6">
      <c r="B119" s="123" t="s">
        <v>118</v>
      </c>
      <c r="C119" s="123"/>
      <c r="D119" s="123"/>
      <c r="E119" s="123"/>
      <c r="F119" s="9">
        <v>11811155.74</v>
      </c>
    </row>
    <row r="120" spans="1:6">
      <c r="B120" s="121" t="s">
        <v>83</v>
      </c>
      <c r="C120" s="121"/>
      <c r="D120" s="121"/>
      <c r="E120" s="121"/>
      <c r="F120" s="7">
        <f>SUM(F118:F119)</f>
        <v>15176702.630000001</v>
      </c>
    </row>
    <row r="121" spans="1:6">
      <c r="B121" s="48"/>
      <c r="C121" s="48"/>
      <c r="D121" s="48"/>
      <c r="E121" s="48"/>
      <c r="F121" s="45"/>
    </row>
    <row r="122" spans="1:6">
      <c r="A122" s="112" t="s">
        <v>80</v>
      </c>
      <c r="B122" s="112"/>
      <c r="C122" s="112"/>
      <c r="D122" s="112"/>
      <c r="E122" s="112"/>
    </row>
    <row r="123" spans="1:6">
      <c r="A123" s="54"/>
      <c r="B123" s="54"/>
      <c r="C123" s="54"/>
      <c r="D123" s="54"/>
      <c r="E123" s="54"/>
    </row>
    <row r="124" spans="1:6">
      <c r="A124" s="49"/>
      <c r="B124" s="49"/>
      <c r="C124" s="49"/>
      <c r="D124" s="49"/>
      <c r="E124" s="49"/>
    </row>
    <row r="125" spans="1:6">
      <c r="B125" s="128" t="s">
        <v>81</v>
      </c>
      <c r="C125" s="128"/>
      <c r="D125" s="128"/>
      <c r="E125" s="128"/>
      <c r="F125" s="98">
        <v>2770392.98</v>
      </c>
    </row>
    <row r="126" spans="1:6">
      <c r="B126" s="100" t="s">
        <v>150</v>
      </c>
      <c r="C126" s="101"/>
      <c r="D126" s="101"/>
      <c r="E126" s="106"/>
      <c r="F126" s="102">
        <v>132119295.39</v>
      </c>
    </row>
    <row r="127" spans="1:6">
      <c r="B127" s="103" t="s">
        <v>65</v>
      </c>
      <c r="C127" s="104"/>
      <c r="D127" s="104"/>
      <c r="E127" s="107"/>
      <c r="F127" s="105">
        <v>2.0899999999999998E-2</v>
      </c>
    </row>
    <row r="128" spans="1:6">
      <c r="B128" s="119" t="s">
        <v>82</v>
      </c>
      <c r="C128" s="119"/>
      <c r="D128" s="119"/>
      <c r="E128" s="119"/>
      <c r="F128" s="99">
        <v>7.0000000000000007E-2</v>
      </c>
    </row>
    <row r="129" spans="1:6">
      <c r="B129" s="4"/>
      <c r="C129" s="4"/>
      <c r="D129" s="4"/>
      <c r="E129" s="4"/>
      <c r="F129" s="25"/>
    </row>
    <row r="130" spans="1:6">
      <c r="B130" s="4"/>
      <c r="C130" s="4"/>
      <c r="D130" s="4"/>
      <c r="E130" s="4"/>
      <c r="F130" s="25"/>
    </row>
    <row r="131" spans="1:6">
      <c r="B131" s="4"/>
      <c r="C131" s="4"/>
      <c r="D131" s="4"/>
      <c r="E131" s="4"/>
      <c r="F131" s="25"/>
    </row>
    <row r="132" spans="1:6">
      <c r="B132" s="4"/>
      <c r="C132" s="4"/>
      <c r="D132" s="4"/>
      <c r="E132" s="4"/>
      <c r="F132" s="25"/>
    </row>
    <row r="133" spans="1:6">
      <c r="B133" s="4"/>
      <c r="C133" s="4"/>
      <c r="D133" s="4"/>
      <c r="E133" s="4"/>
      <c r="F133" s="25"/>
    </row>
    <row r="134" spans="1:6">
      <c r="B134" s="4"/>
      <c r="C134" s="4"/>
      <c r="D134" s="4"/>
      <c r="E134" s="4"/>
      <c r="F134" s="25"/>
    </row>
    <row r="135" spans="1:6">
      <c r="B135" s="4"/>
      <c r="C135" s="4"/>
      <c r="D135" s="4"/>
      <c r="E135" s="4"/>
      <c r="F135" s="25"/>
    </row>
    <row r="136" spans="1:6">
      <c r="A136" s="33" t="s">
        <v>130</v>
      </c>
      <c r="B136" s="33"/>
      <c r="C136" s="33"/>
      <c r="D136" s="33">
        <v>2023</v>
      </c>
      <c r="E136" s="33"/>
      <c r="F136" s="33"/>
    </row>
    <row r="138" spans="1:6" ht="25.5">
      <c r="B138" s="32" t="s">
        <v>0</v>
      </c>
      <c r="C138" s="37" t="s">
        <v>3</v>
      </c>
      <c r="D138" s="37" t="s">
        <v>4</v>
      </c>
      <c r="E138" s="37" t="s">
        <v>5</v>
      </c>
      <c r="F138" s="37" t="s">
        <v>98</v>
      </c>
    </row>
    <row r="139" spans="1:6">
      <c r="B139" s="32"/>
      <c r="C139" s="38"/>
      <c r="D139" s="38"/>
      <c r="E139" s="38"/>
      <c r="F139" s="38" t="s">
        <v>117</v>
      </c>
    </row>
    <row r="140" spans="1:6">
      <c r="B140" s="6" t="s">
        <v>84</v>
      </c>
      <c r="C140" s="10"/>
      <c r="D140" s="10"/>
      <c r="E140" s="10"/>
      <c r="F140" s="10"/>
    </row>
    <row r="141" spans="1:6">
      <c r="B141" s="8" t="s">
        <v>85</v>
      </c>
      <c r="C141" s="27">
        <v>4222993.28</v>
      </c>
      <c r="D141" s="27">
        <v>3986688.88</v>
      </c>
      <c r="E141" s="27">
        <v>4413274.84</v>
      </c>
      <c r="F141" s="27">
        <f t="shared" ref="F141:F145" si="3">SUM(C141:E141)</f>
        <v>12622957</v>
      </c>
    </row>
    <row r="142" spans="1:6">
      <c r="B142" s="8" t="s">
        <v>133</v>
      </c>
      <c r="C142" s="27">
        <v>13753.49</v>
      </c>
      <c r="D142" s="27">
        <v>13576.53</v>
      </c>
      <c r="E142" s="27">
        <v>7944.48</v>
      </c>
      <c r="F142" s="27">
        <f t="shared" si="3"/>
        <v>35274.5</v>
      </c>
    </row>
    <row r="143" spans="1:6">
      <c r="B143" s="6" t="s">
        <v>86</v>
      </c>
      <c r="C143" s="28">
        <f>SUM(C141:C142)</f>
        <v>4236746.7700000005</v>
      </c>
      <c r="D143" s="28">
        <f>SUM(D141:D142)</f>
        <v>4000265.4099999997</v>
      </c>
      <c r="E143" s="28">
        <f t="shared" ref="E143:F143" si="4">SUM(E141:E142)</f>
        <v>4421219.32</v>
      </c>
      <c r="F143" s="28">
        <f t="shared" si="4"/>
        <v>12658231.5</v>
      </c>
    </row>
    <row r="144" spans="1:6">
      <c r="B144" s="8" t="s">
        <v>167</v>
      </c>
      <c r="C144" s="27">
        <v>0</v>
      </c>
      <c r="D144" s="27">
        <v>0</v>
      </c>
      <c r="E144" s="27">
        <v>0</v>
      </c>
      <c r="F144" s="27">
        <f t="shared" si="3"/>
        <v>0</v>
      </c>
    </row>
    <row r="145" spans="2:8">
      <c r="B145" s="35" t="s">
        <v>137</v>
      </c>
      <c r="C145" s="28">
        <v>3321070.1</v>
      </c>
      <c r="D145" s="28">
        <v>2880185.78</v>
      </c>
      <c r="E145" s="28">
        <v>3094853.52</v>
      </c>
      <c r="F145" s="28">
        <f t="shared" si="3"/>
        <v>9296109.4000000004</v>
      </c>
      <c r="H145" s="1" t="s">
        <v>117</v>
      </c>
    </row>
    <row r="146" spans="2:8">
      <c r="B146" s="6" t="s">
        <v>138</v>
      </c>
      <c r="C146" s="28"/>
      <c r="D146" s="28"/>
      <c r="E146" s="28"/>
      <c r="F146" s="28"/>
    </row>
    <row r="147" spans="2:8">
      <c r="B147" s="8" t="s">
        <v>135</v>
      </c>
      <c r="C147" s="27">
        <v>3483129.02</v>
      </c>
      <c r="D147" s="27">
        <v>4247607.55</v>
      </c>
      <c r="E147" s="27">
        <v>3302813.06</v>
      </c>
      <c r="F147" s="27">
        <f>SUM(C147:E147)</f>
        <v>11033549.630000001</v>
      </c>
    </row>
    <row r="148" spans="2:8">
      <c r="B148" s="8" t="s">
        <v>87</v>
      </c>
      <c r="C148" s="27">
        <v>667531.18000000005</v>
      </c>
      <c r="D148" s="27">
        <v>577716.9</v>
      </c>
      <c r="E148" s="27">
        <v>-856788.52</v>
      </c>
      <c r="F148" s="27">
        <f>SUM(C148:E148)</f>
        <v>388459.56000000006</v>
      </c>
    </row>
    <row r="149" spans="2:8">
      <c r="B149" s="32" t="s">
        <v>88</v>
      </c>
      <c r="C149" s="28">
        <f>SUM(C147:C148)</f>
        <v>4150660.2</v>
      </c>
      <c r="D149" s="28">
        <f>SUM(D147:D148)</f>
        <v>4825324.45</v>
      </c>
      <c r="E149" s="28">
        <f t="shared" ref="E149:F149" si="5">SUM(E147:E148)</f>
        <v>2446024.54</v>
      </c>
      <c r="F149" s="28">
        <f t="shared" si="5"/>
        <v>11422009.190000001</v>
      </c>
    </row>
    <row r="150" spans="2:8">
      <c r="B150" s="32" t="s">
        <v>89</v>
      </c>
      <c r="C150" s="28">
        <v>91.92</v>
      </c>
      <c r="D150" s="28">
        <v>98.58</v>
      </c>
      <c r="E150" s="28">
        <v>55.32</v>
      </c>
      <c r="F150" s="28">
        <v>90.23</v>
      </c>
    </row>
    <row r="151" spans="2:8">
      <c r="B151" s="6" t="s">
        <v>144</v>
      </c>
      <c r="C151" s="28">
        <v>0</v>
      </c>
      <c r="D151" s="28"/>
      <c r="E151" s="28"/>
      <c r="F151" s="28"/>
    </row>
    <row r="152" spans="2:8">
      <c r="B152" s="34" t="s">
        <v>139</v>
      </c>
      <c r="C152" s="27">
        <v>13753.49</v>
      </c>
      <c r="D152" s="27">
        <v>13576.53</v>
      </c>
      <c r="E152" s="27">
        <v>7944.48</v>
      </c>
      <c r="F152" s="27">
        <f>SUM(C152:E152)</f>
        <v>35274.5</v>
      </c>
    </row>
    <row r="153" spans="2:8">
      <c r="B153" s="35" t="s">
        <v>121</v>
      </c>
      <c r="C153" s="28">
        <f>SUM(C152:C152)</f>
        <v>13753.49</v>
      </c>
      <c r="D153" s="28">
        <f>SUM(D152)</f>
        <v>13576.53</v>
      </c>
      <c r="E153" s="28">
        <f>SUM(E152)</f>
        <v>7944.48</v>
      </c>
      <c r="F153" s="28">
        <f>SUM(C153:E153)</f>
        <v>35274.5</v>
      </c>
    </row>
    <row r="154" spans="2:8">
      <c r="B154" s="35" t="s">
        <v>122</v>
      </c>
      <c r="C154" s="28">
        <v>1269948.5</v>
      </c>
      <c r="D154" s="28">
        <v>1200079.6200000001</v>
      </c>
      <c r="E154" s="28">
        <v>1326365.79</v>
      </c>
      <c r="F154" s="28">
        <f>(C154+D154+E154)</f>
        <v>3796393.91</v>
      </c>
    </row>
    <row r="155" spans="2:8">
      <c r="B155" s="6" t="s">
        <v>140</v>
      </c>
      <c r="C155" s="28"/>
      <c r="D155" s="28"/>
      <c r="E155" s="28"/>
      <c r="F155" s="28"/>
    </row>
    <row r="156" spans="2:8">
      <c r="B156" s="8" t="s">
        <v>134</v>
      </c>
      <c r="C156" s="27">
        <v>0</v>
      </c>
      <c r="D156" s="27">
        <v>0</v>
      </c>
      <c r="E156" s="27">
        <v>0</v>
      </c>
      <c r="F156" s="27">
        <f t="shared" ref="F156:F164" si="6">SUM(C156:E156)</f>
        <v>0</v>
      </c>
    </row>
    <row r="157" spans="2:8">
      <c r="B157" s="8" t="s">
        <v>90</v>
      </c>
      <c r="C157" s="27">
        <v>0</v>
      </c>
      <c r="D157" s="27">
        <v>0</v>
      </c>
      <c r="E157" s="27">
        <v>0</v>
      </c>
      <c r="F157" s="27">
        <f t="shared" si="6"/>
        <v>0</v>
      </c>
    </row>
    <row r="158" spans="2:8">
      <c r="B158" s="8" t="s">
        <v>91</v>
      </c>
      <c r="C158" s="27">
        <v>0</v>
      </c>
      <c r="D158" s="27">
        <v>0</v>
      </c>
      <c r="E158" s="27"/>
      <c r="F158" s="27">
        <f t="shared" si="6"/>
        <v>0</v>
      </c>
    </row>
    <row r="159" spans="2:8">
      <c r="B159" s="8" t="s">
        <v>123</v>
      </c>
      <c r="C159" s="27">
        <v>0</v>
      </c>
      <c r="D159" s="27">
        <v>43003.07</v>
      </c>
      <c r="E159" s="27">
        <v>0</v>
      </c>
      <c r="F159" s="27">
        <f t="shared" si="6"/>
        <v>43003.07</v>
      </c>
    </row>
    <row r="160" spans="2:8">
      <c r="B160" s="8" t="s">
        <v>124</v>
      </c>
      <c r="C160" s="27">
        <v>0</v>
      </c>
      <c r="D160" s="27">
        <v>0</v>
      </c>
      <c r="E160" s="27"/>
      <c r="F160" s="27">
        <f t="shared" si="6"/>
        <v>0</v>
      </c>
    </row>
    <row r="161" spans="2:8">
      <c r="B161" s="8" t="s">
        <v>125</v>
      </c>
      <c r="C161" s="27">
        <v>10740.6</v>
      </c>
      <c r="D161" s="27">
        <v>0</v>
      </c>
      <c r="E161" s="27">
        <v>0</v>
      </c>
      <c r="F161" s="27">
        <f t="shared" si="6"/>
        <v>10740.6</v>
      </c>
    </row>
    <row r="162" spans="2:8">
      <c r="B162" s="8" t="s">
        <v>126</v>
      </c>
      <c r="C162" s="27">
        <v>0</v>
      </c>
      <c r="D162" s="27">
        <v>0</v>
      </c>
      <c r="E162" s="27">
        <v>0</v>
      </c>
      <c r="F162" s="27">
        <f t="shared" si="6"/>
        <v>0</v>
      </c>
    </row>
    <row r="163" spans="2:8">
      <c r="B163" s="8" t="s">
        <v>92</v>
      </c>
      <c r="C163" s="27">
        <v>356880.17</v>
      </c>
      <c r="D163" s="27">
        <v>-312270.17</v>
      </c>
      <c r="E163" s="27">
        <v>178440</v>
      </c>
      <c r="F163" s="27">
        <f t="shared" si="6"/>
        <v>223050</v>
      </c>
    </row>
    <row r="164" spans="2:8">
      <c r="B164" s="32" t="s">
        <v>93</v>
      </c>
      <c r="C164" s="28">
        <f>SUM(C156:C163)</f>
        <v>367620.76999999996</v>
      </c>
      <c r="D164" s="28">
        <v>-269267.09999999998</v>
      </c>
      <c r="E164" s="28">
        <f>SUM(E156:E163)</f>
        <v>178440</v>
      </c>
      <c r="F164" s="28">
        <f t="shared" si="6"/>
        <v>276793.67</v>
      </c>
    </row>
    <row r="165" spans="2:8">
      <c r="B165" s="32" t="s">
        <v>160</v>
      </c>
      <c r="C165" s="28">
        <v>0</v>
      </c>
      <c r="D165" s="28"/>
      <c r="E165" s="28"/>
      <c r="F165" s="28">
        <f>SUM(C165:E165)</f>
        <v>0</v>
      </c>
    </row>
    <row r="166" spans="2:8">
      <c r="B166" s="32" t="s">
        <v>141</v>
      </c>
      <c r="C166" s="55">
        <v>8.6800000000000002E-2</v>
      </c>
      <c r="D166" s="55">
        <v>1.1900000000000001E-2</v>
      </c>
      <c r="E166" s="55">
        <v>4.0300000000000002E-2</v>
      </c>
      <c r="F166" s="55">
        <v>2.18E-2</v>
      </c>
    </row>
    <row r="167" spans="2:8">
      <c r="B167" s="6" t="s">
        <v>94</v>
      </c>
      <c r="C167" s="28"/>
      <c r="D167" s="28"/>
      <c r="E167" s="28"/>
      <c r="F167" s="28"/>
    </row>
    <row r="168" spans="2:8">
      <c r="B168" s="6" t="s">
        <v>95</v>
      </c>
      <c r="C168" s="28"/>
      <c r="D168" s="28"/>
      <c r="E168" s="28"/>
      <c r="F168" s="28"/>
    </row>
    <row r="169" spans="2:8">
      <c r="B169" s="8" t="s">
        <v>96</v>
      </c>
      <c r="C169" s="27">
        <f>C141</f>
        <v>4222993.28</v>
      </c>
      <c r="D169" s="27">
        <f t="shared" ref="D169:F169" si="7">D141</f>
        <v>3986688.88</v>
      </c>
      <c r="E169" s="27">
        <f t="shared" si="7"/>
        <v>4413274.84</v>
      </c>
      <c r="F169" s="27">
        <f t="shared" si="7"/>
        <v>12622957</v>
      </c>
    </row>
    <row r="170" spans="2:8">
      <c r="B170" s="8" t="s">
        <v>127</v>
      </c>
      <c r="C170" s="27">
        <f>C142</f>
        <v>13753.49</v>
      </c>
      <c r="D170" s="27">
        <f t="shared" ref="D170:F170" si="8">D142</f>
        <v>13576.53</v>
      </c>
      <c r="E170" s="27">
        <f t="shared" si="8"/>
        <v>7944.48</v>
      </c>
      <c r="F170" s="27">
        <f t="shared" si="8"/>
        <v>35274.5</v>
      </c>
    </row>
    <row r="171" spans="2:8">
      <c r="B171" s="32" t="s">
        <v>97</v>
      </c>
      <c r="C171" s="28">
        <f>SUM(C169:C170)</f>
        <v>4236746.7700000005</v>
      </c>
      <c r="D171" s="28">
        <f t="shared" ref="D171:F171" si="9">SUM(D169:D170)</f>
        <v>4000265.4099999997</v>
      </c>
      <c r="E171" s="28">
        <f t="shared" si="9"/>
        <v>4421219.32</v>
      </c>
      <c r="F171" s="28">
        <f t="shared" si="9"/>
        <v>12658231.5</v>
      </c>
    </row>
    <row r="172" spans="2:8">
      <c r="B172" s="6" t="s">
        <v>128</v>
      </c>
      <c r="C172" s="28"/>
      <c r="D172" s="28"/>
      <c r="E172" s="28"/>
      <c r="F172" s="28"/>
    </row>
    <row r="173" spans="2:8">
      <c r="B173" s="8" t="s">
        <v>146</v>
      </c>
      <c r="C173" s="28">
        <f>C149</f>
        <v>4150660.2</v>
      </c>
      <c r="D173" s="28">
        <f t="shared" ref="D173:F173" si="10">D149</f>
        <v>4825324.45</v>
      </c>
      <c r="E173" s="28">
        <f t="shared" si="10"/>
        <v>2446024.54</v>
      </c>
      <c r="F173" s="28">
        <f t="shared" si="10"/>
        <v>11422009.190000001</v>
      </c>
    </row>
    <row r="174" spans="2:8">
      <c r="B174" s="8" t="s">
        <v>147</v>
      </c>
      <c r="C174" s="28">
        <f>C164</f>
        <v>367620.76999999996</v>
      </c>
      <c r="D174" s="28">
        <f t="shared" ref="D174:F174" si="11">D164</f>
        <v>-269267.09999999998</v>
      </c>
      <c r="E174" s="28">
        <f t="shared" si="11"/>
        <v>178440</v>
      </c>
      <c r="F174" s="28">
        <f t="shared" si="11"/>
        <v>276793.67</v>
      </c>
    </row>
    <row r="175" spans="2:8" ht="12.75" customHeight="1">
      <c r="B175" s="6" t="s">
        <v>109</v>
      </c>
      <c r="C175" s="29">
        <f>SUM(C173:C174)</f>
        <v>4518280.97</v>
      </c>
      <c r="D175" s="29">
        <f t="shared" ref="D175:F175" si="12">SUM(D173:D174)</f>
        <v>4556057.3500000006</v>
      </c>
      <c r="E175" s="29">
        <f t="shared" si="12"/>
        <v>2624464.54</v>
      </c>
      <c r="F175" s="29">
        <f t="shared" si="12"/>
        <v>11698802.860000001</v>
      </c>
      <c r="H175" s="1" t="s">
        <v>117</v>
      </c>
    </row>
    <row r="176" spans="2:8">
      <c r="B176" s="41"/>
      <c r="C176" s="42"/>
      <c r="D176" s="42"/>
      <c r="E176" s="42"/>
      <c r="F176" s="42"/>
    </row>
    <row r="177" spans="1:6">
      <c r="A177" s="33" t="s">
        <v>99</v>
      </c>
      <c r="B177" s="33"/>
      <c r="C177" s="33"/>
      <c r="D177" s="33"/>
      <c r="E177" s="33"/>
      <c r="F177" s="33"/>
    </row>
    <row r="179" spans="1:6">
      <c r="B179" s="32" t="s">
        <v>100</v>
      </c>
      <c r="C179" s="32" t="s">
        <v>101</v>
      </c>
      <c r="D179" s="11" t="s">
        <v>89</v>
      </c>
    </row>
    <row r="180" spans="1:6">
      <c r="A180" s="1" t="s">
        <v>155</v>
      </c>
      <c r="B180" s="8" t="s">
        <v>102</v>
      </c>
      <c r="C180" s="14">
        <v>0.25</v>
      </c>
      <c r="D180" s="97">
        <v>0.26400000000000001</v>
      </c>
      <c r="E180" s="1" t="s">
        <v>117</v>
      </c>
    </row>
    <row r="181" spans="1:6" ht="19.5" customHeight="1">
      <c r="B181" s="8" t="s">
        <v>103</v>
      </c>
      <c r="C181" s="14">
        <v>0.15</v>
      </c>
      <c r="D181" s="14">
        <v>0.23719999999999999</v>
      </c>
    </row>
    <row r="182" spans="1:6" ht="25.5">
      <c r="B182" s="8" t="s">
        <v>461</v>
      </c>
      <c r="C182" s="14">
        <v>0.54</v>
      </c>
      <c r="D182" s="97">
        <v>0.44619999999999999</v>
      </c>
    </row>
    <row r="183" spans="1:6" ht="25.5">
      <c r="B183" s="8" t="s">
        <v>462</v>
      </c>
      <c r="C183" s="14">
        <v>0.54</v>
      </c>
      <c r="D183" s="97">
        <v>0.44619999999999999</v>
      </c>
    </row>
    <row r="184" spans="1:6">
      <c r="B184" s="8" t="s">
        <v>152</v>
      </c>
      <c r="C184" s="14">
        <v>0.2</v>
      </c>
      <c r="D184" s="14">
        <v>0.1177</v>
      </c>
    </row>
    <row r="185" spans="1:6">
      <c r="B185" s="8" t="s">
        <v>142</v>
      </c>
      <c r="C185" s="14">
        <v>0.7</v>
      </c>
      <c r="D185" s="14">
        <v>0.90229999999999999</v>
      </c>
    </row>
    <row r="186" spans="1:6" ht="18.75" customHeight="1">
      <c r="B186" s="8" t="s">
        <v>143</v>
      </c>
      <c r="C186" s="14">
        <v>0.3</v>
      </c>
      <c r="D186" s="14">
        <v>2.18E-2</v>
      </c>
    </row>
    <row r="187" spans="1:6" ht="25.5">
      <c r="B187" s="6" t="s">
        <v>159</v>
      </c>
      <c r="C187" s="11" t="s">
        <v>156</v>
      </c>
      <c r="D187" s="11" t="s">
        <v>157</v>
      </c>
    </row>
    <row r="188" spans="1:6" ht="25.5">
      <c r="B188" s="8" t="s">
        <v>104</v>
      </c>
      <c r="C188" s="9">
        <f>G29</f>
        <v>143552297.09999996</v>
      </c>
      <c r="D188" s="9">
        <f>G47</f>
        <v>127772727.80000001</v>
      </c>
    </row>
    <row r="189" spans="1:6" ht="25.5">
      <c r="B189" s="8" t="s">
        <v>105</v>
      </c>
      <c r="C189" s="9">
        <v>0</v>
      </c>
      <c r="D189" s="9">
        <f>F125</f>
        <v>2770392.98</v>
      </c>
    </row>
    <row r="190" spans="1:6">
      <c r="B190" s="32" t="s">
        <v>38</v>
      </c>
      <c r="C190" s="7">
        <f>SUM(C188:C189)</f>
        <v>143552297.09999996</v>
      </c>
      <c r="D190" s="7">
        <f>SUM(D188:D189)</f>
        <v>130543120.78000002</v>
      </c>
    </row>
    <row r="191" spans="1:6" ht="25.5">
      <c r="B191" s="6" t="s">
        <v>106</v>
      </c>
      <c r="C191" s="9">
        <v>0</v>
      </c>
      <c r="D191" s="9">
        <f>(C190-D190)</f>
        <v>13009176.319999948</v>
      </c>
    </row>
    <row r="192" spans="1:6">
      <c r="B192" s="32" t="s">
        <v>107</v>
      </c>
      <c r="C192" s="7">
        <f>SUM(C190:C191)</f>
        <v>143552297.09999996</v>
      </c>
      <c r="D192" s="7">
        <f>SUM(D190:D191)</f>
        <v>143552297.09999996</v>
      </c>
    </row>
    <row r="193" spans="1:8" ht="15">
      <c r="C193" s="26"/>
      <c r="D193" s="51"/>
      <c r="E193" s="36"/>
      <c r="F193" s="36"/>
      <c r="G193" s="36"/>
      <c r="H193" s="36"/>
    </row>
    <row r="194" spans="1:8" ht="15">
      <c r="A194" s="120" t="s">
        <v>463</v>
      </c>
      <c r="B194" s="120"/>
      <c r="C194" s="120"/>
      <c r="D194" s="120"/>
      <c r="E194" s="46"/>
      <c r="F194" s="46"/>
      <c r="G194" s="46"/>
      <c r="H194" s="43"/>
    </row>
    <row r="195" spans="1:8" ht="15">
      <c r="A195" s="52"/>
      <c r="B195" s="52"/>
      <c r="C195" s="52"/>
      <c r="D195" s="52"/>
      <c r="E195" s="46"/>
      <c r="F195" s="46"/>
      <c r="G195" s="46"/>
      <c r="H195" s="43"/>
    </row>
    <row r="196" spans="1:8" ht="13.5" customHeight="1"/>
    <row r="197" spans="1:8" ht="14.25" customHeight="1">
      <c r="B197" s="1" t="s">
        <v>173</v>
      </c>
      <c r="C197" s="1" t="s">
        <v>117</v>
      </c>
      <c r="D197" s="1" t="s">
        <v>166</v>
      </c>
    </row>
    <row r="198" spans="1:8" ht="15.75">
      <c r="B198" s="39" t="s">
        <v>457</v>
      </c>
      <c r="C198" s="39"/>
      <c r="D198" s="39" t="s">
        <v>456</v>
      </c>
      <c r="E198" s="44"/>
      <c r="F198" s="44"/>
      <c r="G198" s="44"/>
    </row>
    <row r="199" spans="1:8" ht="15">
      <c r="D199" s="43"/>
      <c r="E199" s="43"/>
      <c r="F199" s="43"/>
      <c r="G199" s="43"/>
      <c r="H199" s="43"/>
    </row>
    <row r="203" spans="1:8" ht="15.75">
      <c r="C203" s="39"/>
      <c r="D203" s="39"/>
      <c r="E203" s="39"/>
    </row>
    <row r="205" spans="1:8" ht="15.75">
      <c r="B205" s="126"/>
      <c r="C205" s="126"/>
      <c r="D205" s="126"/>
      <c r="E205" s="116"/>
      <c r="F205" s="116"/>
      <c r="G205" s="116"/>
    </row>
    <row r="206" spans="1:8" ht="15.75">
      <c r="B206" s="126"/>
      <c r="C206" s="126"/>
      <c r="D206" s="126"/>
      <c r="E206" s="116"/>
      <c r="F206" s="116"/>
      <c r="G206" s="116"/>
    </row>
    <row r="210" spans="1:7">
      <c r="A210" s="112"/>
      <c r="B210" s="112"/>
      <c r="C210" s="112"/>
      <c r="D210" s="112"/>
      <c r="E210" s="112"/>
      <c r="F210" s="112"/>
    </row>
    <row r="212" spans="1:7">
      <c r="B212" s="23"/>
    </row>
    <row r="213" spans="1:7">
      <c r="B213" s="23"/>
    </row>
    <row r="214" spans="1:7">
      <c r="B214" s="23"/>
    </row>
    <row r="215" spans="1:7">
      <c r="B215" s="23"/>
    </row>
    <row r="217" spans="1:7" ht="15">
      <c r="C217" s="127"/>
      <c r="D217" s="127"/>
      <c r="E217" s="127"/>
      <c r="F217" s="127"/>
      <c r="G217" s="127"/>
    </row>
    <row r="221" spans="1:7" ht="15.75">
      <c r="B221" s="39"/>
      <c r="C221" s="39"/>
      <c r="D221" s="39"/>
    </row>
    <row r="223" spans="1:7" ht="15" customHeight="1">
      <c r="A223" s="126"/>
      <c r="B223" s="126"/>
      <c r="C223" s="126"/>
      <c r="D223" s="116"/>
      <c r="E223" s="116"/>
      <c r="F223" s="116"/>
    </row>
    <row r="224" spans="1:7" ht="15.75">
      <c r="A224" s="126"/>
      <c r="B224" s="126"/>
      <c r="C224" s="126"/>
      <c r="D224" s="116"/>
      <c r="E224" s="116"/>
      <c r="F224" s="116"/>
    </row>
  </sheetData>
  <mergeCells count="69">
    <mergeCell ref="B128:E128"/>
    <mergeCell ref="A122:E122"/>
    <mergeCell ref="A194:D194"/>
    <mergeCell ref="B125:E125"/>
    <mergeCell ref="B102:E102"/>
    <mergeCell ref="A104:E104"/>
    <mergeCell ref="B106:E106"/>
    <mergeCell ref="B107:E107"/>
    <mergeCell ref="B108:E108"/>
    <mergeCell ref="B109:E109"/>
    <mergeCell ref="B110:E110"/>
    <mergeCell ref="A116:E116"/>
    <mergeCell ref="B118:E118"/>
    <mergeCell ref="B111:E111"/>
    <mergeCell ref="B112:E112"/>
    <mergeCell ref="B113:E113"/>
    <mergeCell ref="B205:D205"/>
    <mergeCell ref="E205:G205"/>
    <mergeCell ref="B206:D206"/>
    <mergeCell ref="E206:G206"/>
    <mergeCell ref="A210:F210"/>
    <mergeCell ref="D223:F223"/>
    <mergeCell ref="A223:C223"/>
    <mergeCell ref="A224:C224"/>
    <mergeCell ref="D224:F224"/>
    <mergeCell ref="C217:G217"/>
    <mergeCell ref="B80:E80"/>
    <mergeCell ref="B115:E115"/>
    <mergeCell ref="B119:E119"/>
    <mergeCell ref="B120:E120"/>
    <mergeCell ref="B96:E96"/>
    <mergeCell ref="B97:E97"/>
    <mergeCell ref="B98:E98"/>
    <mergeCell ref="B99:E99"/>
    <mergeCell ref="B100:E100"/>
    <mergeCell ref="B101:E101"/>
    <mergeCell ref="B114:E114"/>
    <mergeCell ref="A82:D82"/>
    <mergeCell ref="B84:E84"/>
    <mergeCell ref="B85:E85"/>
    <mergeCell ref="B86:E86"/>
    <mergeCell ref="B87:E87"/>
    <mergeCell ref="B88:E88"/>
    <mergeCell ref="B89:E89"/>
    <mergeCell ref="B90:E90"/>
    <mergeCell ref="B91:E91"/>
    <mergeCell ref="A94:E94"/>
    <mergeCell ref="A8:E8"/>
    <mergeCell ref="A9:E9"/>
    <mergeCell ref="B54:B55"/>
    <mergeCell ref="E54:E55"/>
    <mergeCell ref="A1:G1"/>
    <mergeCell ref="A2:G2"/>
    <mergeCell ref="A4:G4"/>
    <mergeCell ref="A5:G5"/>
    <mergeCell ref="A6:G6"/>
    <mergeCell ref="G34:G35"/>
    <mergeCell ref="C34:C35"/>
    <mergeCell ref="A7:G7"/>
    <mergeCell ref="A3:G3"/>
    <mergeCell ref="B77:E77"/>
    <mergeCell ref="B78:E78"/>
    <mergeCell ref="B79:E79"/>
    <mergeCell ref="B12:B13"/>
    <mergeCell ref="C12:C13"/>
    <mergeCell ref="B34:B35"/>
    <mergeCell ref="A75:D75"/>
    <mergeCell ref="A52:E52"/>
    <mergeCell ref="A32:E32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78" zoomScaleNormal="100" workbookViewId="0">
      <selection activeCell="E54" sqref="E54"/>
    </sheetView>
  </sheetViews>
  <sheetFormatPr defaultRowHeight="15"/>
  <cols>
    <col min="1" max="1" width="9.85546875" customWidth="1"/>
    <col min="2" max="2" width="11" customWidth="1"/>
    <col min="3" max="3" width="25.42578125" customWidth="1"/>
    <col min="4" max="4" width="13.28515625" customWidth="1"/>
    <col min="5" max="5" width="16.42578125" customWidth="1"/>
    <col min="6" max="6" width="18.42578125" customWidth="1"/>
  </cols>
  <sheetData>
    <row r="1" spans="1:6" ht="30">
      <c r="A1" s="57" t="s">
        <v>174</v>
      </c>
      <c r="B1" s="57" t="s">
        <v>175</v>
      </c>
      <c r="C1" s="57" t="s">
        <v>176</v>
      </c>
      <c r="D1" s="58" t="s">
        <v>177</v>
      </c>
      <c r="E1" s="58" t="s">
        <v>178</v>
      </c>
      <c r="F1" s="59" t="s">
        <v>38</v>
      </c>
    </row>
    <row r="2" spans="1:6">
      <c r="A2" s="60"/>
      <c r="B2" s="60"/>
      <c r="C2" s="60"/>
      <c r="D2" s="61"/>
      <c r="E2" s="61"/>
      <c r="F2" s="62"/>
    </row>
    <row r="3" spans="1:6">
      <c r="A3" s="63" t="s">
        <v>179</v>
      </c>
      <c r="B3" s="64">
        <v>1000</v>
      </c>
      <c r="C3" s="63" t="s">
        <v>180</v>
      </c>
      <c r="D3" s="65">
        <v>0</v>
      </c>
      <c r="E3" s="61">
        <v>35.909999999999997</v>
      </c>
      <c r="F3" s="66">
        <f>D3+E3</f>
        <v>35.909999999999997</v>
      </c>
    </row>
    <row r="4" spans="1:6">
      <c r="A4" s="63" t="s">
        <v>181</v>
      </c>
      <c r="B4" s="64">
        <v>1000</v>
      </c>
      <c r="C4" s="63" t="s">
        <v>2</v>
      </c>
      <c r="D4" s="65">
        <v>0</v>
      </c>
      <c r="E4" s="61">
        <v>37259.22</v>
      </c>
      <c r="F4" s="66">
        <f>D4+E4</f>
        <v>37259.22</v>
      </c>
    </row>
    <row r="5" spans="1:6">
      <c r="A5" s="63" t="s">
        <v>182</v>
      </c>
      <c r="B5" s="64">
        <v>1000</v>
      </c>
      <c r="C5" s="63" t="s">
        <v>183</v>
      </c>
      <c r="D5" s="61">
        <v>0</v>
      </c>
      <c r="E5" s="61">
        <v>4270.29</v>
      </c>
      <c r="F5" s="66">
        <f>D5+E5</f>
        <v>4270.29</v>
      </c>
    </row>
    <row r="6" spans="1:6" ht="30">
      <c r="A6" s="67" t="s">
        <v>184</v>
      </c>
      <c r="B6" s="68" t="s">
        <v>185</v>
      </c>
      <c r="C6" s="67" t="s">
        <v>186</v>
      </c>
      <c r="D6" s="69">
        <v>0</v>
      </c>
      <c r="E6" s="69">
        <v>16133.36</v>
      </c>
      <c r="F6" s="70">
        <f>D6+E6</f>
        <v>16133.36</v>
      </c>
    </row>
    <row r="7" spans="1:6">
      <c r="A7" s="63" t="s">
        <v>187</v>
      </c>
      <c r="B7" s="64">
        <v>1000</v>
      </c>
      <c r="C7" s="63" t="s">
        <v>188</v>
      </c>
      <c r="D7" s="65">
        <v>0</v>
      </c>
      <c r="E7" s="61">
        <v>2573.13</v>
      </c>
      <c r="F7" s="66">
        <f t="shared" ref="F7:F53" si="0">D7+E7</f>
        <v>2573.13</v>
      </c>
    </row>
    <row r="8" spans="1:6">
      <c r="A8" s="63" t="s">
        <v>189</v>
      </c>
      <c r="B8" s="64">
        <v>1000</v>
      </c>
      <c r="C8" s="63" t="s">
        <v>190</v>
      </c>
      <c r="D8" s="65">
        <v>0</v>
      </c>
      <c r="E8" s="61">
        <v>45.4</v>
      </c>
      <c r="F8" s="66">
        <f t="shared" si="0"/>
        <v>45.4</v>
      </c>
    </row>
    <row r="9" spans="1:6">
      <c r="A9" s="63" t="s">
        <v>191</v>
      </c>
      <c r="B9" s="64">
        <v>1000</v>
      </c>
      <c r="C9" s="63" t="s">
        <v>192</v>
      </c>
      <c r="D9" s="65">
        <v>0</v>
      </c>
      <c r="E9" s="61">
        <v>515.4</v>
      </c>
      <c r="F9" s="66">
        <f t="shared" si="0"/>
        <v>515.4</v>
      </c>
    </row>
    <row r="10" spans="1:6">
      <c r="A10" s="63" t="s">
        <v>193</v>
      </c>
      <c r="B10" s="64">
        <v>1000</v>
      </c>
      <c r="C10" s="63" t="s">
        <v>194</v>
      </c>
      <c r="D10" s="71">
        <v>0</v>
      </c>
      <c r="E10" s="61">
        <v>656.21</v>
      </c>
      <c r="F10" s="66">
        <f t="shared" si="0"/>
        <v>656.21</v>
      </c>
    </row>
    <row r="11" spans="1:6">
      <c r="A11" s="72" t="s">
        <v>195</v>
      </c>
      <c r="B11" s="64">
        <v>1000</v>
      </c>
      <c r="C11" s="63" t="s">
        <v>196</v>
      </c>
      <c r="D11" s="61">
        <v>0</v>
      </c>
      <c r="E11" s="61">
        <v>845874.88</v>
      </c>
      <c r="F11" s="66">
        <f t="shared" si="0"/>
        <v>845874.88</v>
      </c>
    </row>
    <row r="12" spans="1:6">
      <c r="A12" s="63" t="s">
        <v>197</v>
      </c>
      <c r="B12" s="64">
        <v>1000</v>
      </c>
      <c r="C12" s="63" t="s">
        <v>198</v>
      </c>
      <c r="D12" s="65">
        <v>0</v>
      </c>
      <c r="E12" s="61">
        <v>400.43</v>
      </c>
      <c r="F12" s="66">
        <f t="shared" si="0"/>
        <v>400.43</v>
      </c>
    </row>
    <row r="13" spans="1:6">
      <c r="A13" s="63" t="s">
        <v>199</v>
      </c>
      <c r="B13" s="64">
        <v>1000</v>
      </c>
      <c r="C13" s="63" t="s">
        <v>200</v>
      </c>
      <c r="D13" s="65">
        <v>0</v>
      </c>
      <c r="E13" s="61">
        <v>99.15</v>
      </c>
      <c r="F13" s="66">
        <f t="shared" si="0"/>
        <v>99.15</v>
      </c>
    </row>
    <row r="14" spans="1:6" ht="30">
      <c r="A14" s="67" t="s">
        <v>201</v>
      </c>
      <c r="B14" s="68" t="s">
        <v>202</v>
      </c>
      <c r="C14" s="67" t="s">
        <v>203</v>
      </c>
      <c r="D14" s="69">
        <v>0</v>
      </c>
      <c r="E14" s="69">
        <v>4817.32</v>
      </c>
      <c r="F14" s="70">
        <f t="shared" si="0"/>
        <v>4817.32</v>
      </c>
    </row>
    <row r="15" spans="1:6">
      <c r="A15" s="63" t="s">
        <v>204</v>
      </c>
      <c r="B15" s="64">
        <v>1000</v>
      </c>
      <c r="C15" s="63" t="s">
        <v>205</v>
      </c>
      <c r="D15" s="61">
        <v>0</v>
      </c>
      <c r="E15" s="61">
        <v>673.43</v>
      </c>
      <c r="F15" s="66">
        <f t="shared" si="0"/>
        <v>673.43</v>
      </c>
    </row>
    <row r="16" spans="1:6">
      <c r="A16" s="63" t="s">
        <v>206</v>
      </c>
      <c r="B16" s="64">
        <v>1000</v>
      </c>
      <c r="C16" s="63" t="s">
        <v>207</v>
      </c>
      <c r="D16" s="61">
        <v>0</v>
      </c>
      <c r="E16" s="61">
        <v>84.86</v>
      </c>
      <c r="F16" s="66">
        <f t="shared" si="0"/>
        <v>84.86</v>
      </c>
    </row>
    <row r="17" spans="1:6">
      <c r="A17" s="73" t="s">
        <v>208</v>
      </c>
      <c r="B17" s="64">
        <v>1000</v>
      </c>
      <c r="C17" s="63" t="s">
        <v>209</v>
      </c>
      <c r="D17" s="65">
        <v>0</v>
      </c>
      <c r="E17" s="61">
        <v>25.14</v>
      </c>
      <c r="F17" s="66">
        <f t="shared" si="0"/>
        <v>25.14</v>
      </c>
    </row>
    <row r="18" spans="1:6">
      <c r="A18" s="63" t="s">
        <v>210</v>
      </c>
      <c r="B18" s="64">
        <v>1094</v>
      </c>
      <c r="C18" s="63" t="s">
        <v>211</v>
      </c>
      <c r="D18" s="65">
        <v>0</v>
      </c>
      <c r="E18" s="61">
        <v>245.73</v>
      </c>
      <c r="F18" s="66">
        <f t="shared" si="0"/>
        <v>245.73</v>
      </c>
    </row>
    <row r="19" spans="1:6">
      <c r="A19" s="63" t="s">
        <v>212</v>
      </c>
      <c r="B19" s="64">
        <v>1094</v>
      </c>
      <c r="C19" s="63" t="s">
        <v>213</v>
      </c>
      <c r="D19" s="65">
        <v>0</v>
      </c>
      <c r="E19" s="61">
        <v>804.34</v>
      </c>
      <c r="F19" s="66">
        <f t="shared" si="0"/>
        <v>804.34</v>
      </c>
    </row>
    <row r="20" spans="1:6">
      <c r="A20" s="63" t="s">
        <v>214</v>
      </c>
      <c r="B20" s="64">
        <v>1094</v>
      </c>
      <c r="C20" s="63" t="s">
        <v>215</v>
      </c>
      <c r="D20" s="65">
        <v>0</v>
      </c>
      <c r="E20" s="61">
        <v>1636.97</v>
      </c>
      <c r="F20" s="66">
        <f t="shared" si="0"/>
        <v>1636.97</v>
      </c>
    </row>
    <row r="21" spans="1:6">
      <c r="A21" s="63" t="s">
        <v>216</v>
      </c>
      <c r="B21" s="64">
        <v>1501</v>
      </c>
      <c r="C21" s="63" t="s">
        <v>217</v>
      </c>
      <c r="D21" s="65">
        <v>0</v>
      </c>
      <c r="E21" s="61">
        <v>18337.349999999999</v>
      </c>
      <c r="F21" s="66">
        <f t="shared" si="0"/>
        <v>18337.349999999999</v>
      </c>
    </row>
    <row r="22" spans="1:6">
      <c r="A22" s="63" t="s">
        <v>218</v>
      </c>
      <c r="B22" s="64">
        <v>1501</v>
      </c>
      <c r="C22" s="63" t="s">
        <v>219</v>
      </c>
      <c r="D22" s="65">
        <v>0</v>
      </c>
      <c r="E22" s="61">
        <v>3206.7</v>
      </c>
      <c r="F22" s="66">
        <f t="shared" si="0"/>
        <v>3206.7</v>
      </c>
    </row>
    <row r="23" spans="1:6">
      <c r="A23" s="72" t="s">
        <v>220</v>
      </c>
      <c r="B23" s="64">
        <v>1501</v>
      </c>
      <c r="C23" s="62" t="s">
        <v>221</v>
      </c>
      <c r="D23" s="65">
        <v>0</v>
      </c>
      <c r="E23" s="61">
        <v>113679.17</v>
      </c>
      <c r="F23" s="66">
        <f t="shared" si="0"/>
        <v>113679.17</v>
      </c>
    </row>
    <row r="24" spans="1:6">
      <c r="A24" s="67" t="s">
        <v>222</v>
      </c>
      <c r="B24" s="68" t="s">
        <v>223</v>
      </c>
      <c r="C24" s="67" t="s">
        <v>224</v>
      </c>
      <c r="D24" s="69">
        <v>0</v>
      </c>
      <c r="E24" s="69">
        <v>28.37</v>
      </c>
      <c r="F24" s="70">
        <f t="shared" si="0"/>
        <v>28.37</v>
      </c>
    </row>
    <row r="25" spans="1:6">
      <c r="A25" s="63" t="s">
        <v>225</v>
      </c>
      <c r="B25" s="64">
        <v>1504</v>
      </c>
      <c r="C25" s="63" t="s">
        <v>226</v>
      </c>
      <c r="D25" s="61">
        <v>0</v>
      </c>
      <c r="E25" s="61">
        <v>286.5</v>
      </c>
      <c r="F25" s="66">
        <f t="shared" si="0"/>
        <v>286.5</v>
      </c>
    </row>
    <row r="26" spans="1:6">
      <c r="A26" s="63" t="s">
        <v>227</v>
      </c>
      <c r="B26" s="64">
        <v>1504</v>
      </c>
      <c r="C26" s="63" t="s">
        <v>228</v>
      </c>
      <c r="D26" s="61">
        <v>0</v>
      </c>
      <c r="E26" s="61">
        <v>3.23</v>
      </c>
      <c r="F26" s="66">
        <f t="shared" si="0"/>
        <v>3.23</v>
      </c>
    </row>
    <row r="27" spans="1:6">
      <c r="A27" s="73" t="s">
        <v>229</v>
      </c>
      <c r="B27" s="64">
        <v>1504</v>
      </c>
      <c r="C27" s="63" t="s">
        <v>230</v>
      </c>
      <c r="D27" s="61">
        <v>0</v>
      </c>
      <c r="E27" s="61">
        <v>727.99</v>
      </c>
      <c r="F27" s="66">
        <f t="shared" si="0"/>
        <v>727.99</v>
      </c>
    </row>
    <row r="28" spans="1:6">
      <c r="A28" s="67" t="s">
        <v>231</v>
      </c>
      <c r="B28" s="68" t="s">
        <v>232</v>
      </c>
      <c r="C28" s="67" t="s">
        <v>233</v>
      </c>
      <c r="D28" s="69">
        <v>0</v>
      </c>
      <c r="E28" s="69">
        <v>491623.34</v>
      </c>
      <c r="F28" s="70">
        <f t="shared" si="0"/>
        <v>491623.34</v>
      </c>
    </row>
    <row r="29" spans="1:6">
      <c r="A29" s="63" t="s">
        <v>234</v>
      </c>
      <c r="B29" s="64">
        <v>1509</v>
      </c>
      <c r="C29" s="63" t="s">
        <v>235</v>
      </c>
      <c r="D29" s="65">
        <v>0</v>
      </c>
      <c r="E29" s="61">
        <v>482.26</v>
      </c>
      <c r="F29" s="66">
        <f t="shared" si="0"/>
        <v>482.26</v>
      </c>
    </row>
    <row r="30" spans="1:6">
      <c r="A30" s="63" t="s">
        <v>236</v>
      </c>
      <c r="B30" s="64">
        <v>1510</v>
      </c>
      <c r="C30" s="63" t="s">
        <v>237</v>
      </c>
      <c r="D30" s="65">
        <v>0</v>
      </c>
      <c r="E30" s="61">
        <v>209.07</v>
      </c>
      <c r="F30" s="66">
        <f t="shared" si="0"/>
        <v>209.07</v>
      </c>
    </row>
    <row r="31" spans="1:6">
      <c r="A31" s="63" t="s">
        <v>238</v>
      </c>
      <c r="B31" s="64">
        <v>1511</v>
      </c>
      <c r="C31" s="63" t="s">
        <v>239</v>
      </c>
      <c r="D31" s="65">
        <v>0</v>
      </c>
      <c r="E31" s="61">
        <v>210.25</v>
      </c>
      <c r="F31" s="66">
        <f t="shared" si="0"/>
        <v>210.25</v>
      </c>
    </row>
    <row r="32" spans="1:6">
      <c r="A32" s="63" t="s">
        <v>240</v>
      </c>
      <c r="B32" s="64">
        <v>2005</v>
      </c>
      <c r="C32" s="63" t="s">
        <v>241</v>
      </c>
      <c r="D32" s="61">
        <v>0</v>
      </c>
      <c r="E32" s="65">
        <v>1386.23</v>
      </c>
      <c r="F32" s="66">
        <f t="shared" si="0"/>
        <v>1386.23</v>
      </c>
    </row>
    <row r="33" spans="1:6">
      <c r="A33" s="63" t="s">
        <v>242</v>
      </c>
      <c r="B33" s="64">
        <v>1556</v>
      </c>
      <c r="C33" s="63" t="s">
        <v>243</v>
      </c>
      <c r="D33" s="65">
        <v>0</v>
      </c>
      <c r="E33" s="61">
        <v>13036.83</v>
      </c>
      <c r="F33" s="66">
        <f t="shared" si="0"/>
        <v>13036.83</v>
      </c>
    </row>
    <row r="34" spans="1:6">
      <c r="A34" s="63" t="s">
        <v>244</v>
      </c>
      <c r="B34" s="64">
        <v>1601</v>
      </c>
      <c r="C34" s="63" t="s">
        <v>245</v>
      </c>
      <c r="D34" s="65">
        <v>0</v>
      </c>
      <c r="E34" s="65">
        <v>11421.03</v>
      </c>
      <c r="F34" s="66">
        <f t="shared" si="0"/>
        <v>11421.03</v>
      </c>
    </row>
    <row r="35" spans="1:6">
      <c r="A35" s="63" t="s">
        <v>246</v>
      </c>
      <c r="B35" s="64">
        <v>1602</v>
      </c>
      <c r="C35" s="63" t="s">
        <v>247</v>
      </c>
      <c r="D35" s="65">
        <v>0</v>
      </c>
      <c r="E35" s="61">
        <v>37512.300000000003</v>
      </c>
      <c r="F35" s="66">
        <f t="shared" si="0"/>
        <v>37512.300000000003</v>
      </c>
    </row>
    <row r="36" spans="1:6">
      <c r="A36" s="63" t="s">
        <v>248</v>
      </c>
      <c r="B36" s="64">
        <v>1602</v>
      </c>
      <c r="C36" s="63" t="s">
        <v>249</v>
      </c>
      <c r="D36" s="65">
        <v>0</v>
      </c>
      <c r="E36" s="65">
        <v>21501.26</v>
      </c>
      <c r="F36" s="66">
        <f t="shared" si="0"/>
        <v>21501.26</v>
      </c>
    </row>
    <row r="37" spans="1:6">
      <c r="A37" s="63" t="s">
        <v>250</v>
      </c>
      <c r="B37" s="64">
        <v>1721</v>
      </c>
      <c r="C37" s="63" t="s">
        <v>251</v>
      </c>
      <c r="D37" s="65">
        <v>0</v>
      </c>
      <c r="E37" s="61">
        <v>4665.45</v>
      </c>
      <c r="F37" s="66">
        <f t="shared" si="0"/>
        <v>4665.45</v>
      </c>
    </row>
    <row r="38" spans="1:6">
      <c r="A38" s="63" t="s">
        <v>252</v>
      </c>
      <c r="B38" s="64">
        <v>1892</v>
      </c>
      <c r="C38" s="63" t="s">
        <v>253</v>
      </c>
      <c r="D38" s="65">
        <v>0</v>
      </c>
      <c r="E38" s="61">
        <v>10.87</v>
      </c>
      <c r="F38" s="66">
        <f t="shared" si="0"/>
        <v>10.87</v>
      </c>
    </row>
    <row r="39" spans="1:6">
      <c r="A39" s="63" t="s">
        <v>254</v>
      </c>
      <c r="B39" s="64">
        <v>1675</v>
      </c>
      <c r="C39" s="63" t="s">
        <v>255</v>
      </c>
      <c r="D39" s="61">
        <v>0</v>
      </c>
      <c r="E39" s="65">
        <v>178.76</v>
      </c>
      <c r="F39" s="66">
        <f t="shared" si="0"/>
        <v>178.76</v>
      </c>
    </row>
    <row r="40" spans="1:6">
      <c r="A40" s="63" t="s">
        <v>256</v>
      </c>
      <c r="B40" s="64">
        <v>1677</v>
      </c>
      <c r="C40" s="63" t="s">
        <v>257</v>
      </c>
      <c r="D40" s="61">
        <v>0</v>
      </c>
      <c r="E40" s="61">
        <v>74.489999999999995</v>
      </c>
      <c r="F40" s="66">
        <f t="shared" si="0"/>
        <v>74.489999999999995</v>
      </c>
    </row>
    <row r="41" spans="1:6">
      <c r="A41" s="63" t="s">
        <v>258</v>
      </c>
      <c r="B41" s="64">
        <v>1678</v>
      </c>
      <c r="C41" s="63" t="s">
        <v>259</v>
      </c>
      <c r="D41" s="61">
        <v>0</v>
      </c>
      <c r="E41" s="65">
        <v>6123.13</v>
      </c>
      <c r="F41" s="66">
        <f t="shared" si="0"/>
        <v>6123.13</v>
      </c>
    </row>
    <row r="42" spans="1:6">
      <c r="A42" s="63" t="s">
        <v>260</v>
      </c>
      <c r="B42" s="64">
        <v>1680</v>
      </c>
      <c r="C42" s="63" t="s">
        <v>261</v>
      </c>
      <c r="D42" s="61">
        <v>0</v>
      </c>
      <c r="E42" s="65">
        <v>2669.86</v>
      </c>
      <c r="F42" s="66">
        <f t="shared" si="0"/>
        <v>2669.86</v>
      </c>
    </row>
    <row r="43" spans="1:6">
      <c r="A43" s="63" t="s">
        <v>262</v>
      </c>
      <c r="B43" s="64">
        <v>4015</v>
      </c>
      <c r="C43" s="63" t="s">
        <v>263</v>
      </c>
      <c r="D43" s="61">
        <v>0</v>
      </c>
      <c r="E43" s="61">
        <v>80525.09</v>
      </c>
      <c r="F43" s="66">
        <f t="shared" si="0"/>
        <v>80525.09</v>
      </c>
    </row>
    <row r="44" spans="1:6">
      <c r="A44" s="63" t="s">
        <v>264</v>
      </c>
      <c r="B44" s="64">
        <v>4016</v>
      </c>
      <c r="C44" s="63" t="s">
        <v>265</v>
      </c>
      <c r="D44" s="61">
        <v>0</v>
      </c>
      <c r="E44" s="61">
        <v>85.55</v>
      </c>
      <c r="F44" s="66">
        <f t="shared" si="0"/>
        <v>85.55</v>
      </c>
    </row>
    <row r="45" spans="1:6">
      <c r="A45" s="72" t="s">
        <v>266</v>
      </c>
      <c r="B45" s="64">
        <v>4033</v>
      </c>
      <c r="C45" s="63" t="s">
        <v>267</v>
      </c>
      <c r="D45" s="61">
        <v>0</v>
      </c>
      <c r="E45" s="65">
        <v>3632.92</v>
      </c>
      <c r="F45" s="66">
        <f t="shared" si="0"/>
        <v>3632.92</v>
      </c>
    </row>
    <row r="46" spans="1:6">
      <c r="A46" s="72" t="s">
        <v>268</v>
      </c>
      <c r="B46" s="64">
        <v>4034</v>
      </c>
      <c r="C46" s="62" t="s">
        <v>269</v>
      </c>
      <c r="D46" s="61">
        <v>0</v>
      </c>
      <c r="E46" s="65">
        <v>367.42</v>
      </c>
      <c r="F46" s="66">
        <f t="shared" si="0"/>
        <v>367.42</v>
      </c>
    </row>
    <row r="47" spans="1:6">
      <c r="A47" s="63" t="s">
        <v>270</v>
      </c>
      <c r="B47" s="64">
        <v>4939</v>
      </c>
      <c r="C47" s="62" t="s">
        <v>271</v>
      </c>
      <c r="D47" s="61">
        <v>0</v>
      </c>
      <c r="E47" s="65">
        <v>113159.31</v>
      </c>
      <c r="F47" s="66">
        <f t="shared" si="0"/>
        <v>113159.31</v>
      </c>
    </row>
    <row r="48" spans="1:6">
      <c r="A48" s="63" t="s">
        <v>272</v>
      </c>
      <c r="B48" s="64">
        <v>4035</v>
      </c>
      <c r="C48" s="62" t="s">
        <v>273</v>
      </c>
      <c r="D48" s="61">
        <v>0</v>
      </c>
      <c r="E48" s="65">
        <v>0.13</v>
      </c>
      <c r="F48" s="66">
        <f t="shared" si="0"/>
        <v>0.13</v>
      </c>
    </row>
    <row r="49" spans="1:6">
      <c r="A49" s="63" t="s">
        <v>274</v>
      </c>
      <c r="B49" s="64">
        <v>4036</v>
      </c>
      <c r="C49" s="62" t="s">
        <v>275</v>
      </c>
      <c r="D49" s="61">
        <v>0</v>
      </c>
      <c r="E49" s="65">
        <v>451.29</v>
      </c>
      <c r="F49" s="66">
        <f t="shared" si="0"/>
        <v>451.29</v>
      </c>
    </row>
    <row r="50" spans="1:6">
      <c r="A50" s="63" t="s">
        <v>276</v>
      </c>
      <c r="B50" s="64">
        <v>4037</v>
      </c>
      <c r="C50" s="62" t="s">
        <v>277</v>
      </c>
      <c r="D50" s="61">
        <v>0</v>
      </c>
      <c r="E50" s="65">
        <v>63.05</v>
      </c>
      <c r="F50" s="66">
        <f t="shared" si="0"/>
        <v>63.05</v>
      </c>
    </row>
    <row r="51" spans="1:6">
      <c r="A51" s="63" t="s">
        <v>278</v>
      </c>
      <c r="B51" s="64">
        <v>4039</v>
      </c>
      <c r="C51" s="62" t="s">
        <v>279</v>
      </c>
      <c r="D51" s="61">
        <v>0</v>
      </c>
      <c r="E51" s="65">
        <v>13401.27</v>
      </c>
      <c r="F51" s="66">
        <f t="shared" si="0"/>
        <v>13401.27</v>
      </c>
    </row>
    <row r="52" spans="1:6">
      <c r="A52" s="63" t="s">
        <v>280</v>
      </c>
      <c r="B52" s="64">
        <v>4041</v>
      </c>
      <c r="C52" s="62" t="s">
        <v>281</v>
      </c>
      <c r="D52" s="61">
        <v>0</v>
      </c>
      <c r="E52" s="65">
        <v>352602.22</v>
      </c>
      <c r="F52" s="66">
        <f t="shared" si="0"/>
        <v>352602.22</v>
      </c>
    </row>
    <row r="53" spans="1:6">
      <c r="A53" s="63" t="s">
        <v>282</v>
      </c>
      <c r="B53" s="64">
        <v>4025</v>
      </c>
      <c r="C53" s="63" t="s">
        <v>283</v>
      </c>
      <c r="D53" s="61">
        <v>0</v>
      </c>
      <c r="E53" s="65">
        <v>67207.95</v>
      </c>
      <c r="F53" s="66">
        <f t="shared" si="0"/>
        <v>67207.95</v>
      </c>
    </row>
    <row r="54" spans="1:6">
      <c r="A54" s="74"/>
      <c r="B54" s="75"/>
      <c r="D54" s="75"/>
      <c r="E54" s="76"/>
    </row>
    <row r="55" spans="1:6">
      <c r="A55" s="74"/>
      <c r="B55" s="75"/>
      <c r="C55" s="74"/>
      <c r="D55" s="75"/>
      <c r="E55" s="77" t="s">
        <v>38</v>
      </c>
      <c r="F55" s="78">
        <f>SUM(F3:F53)</f>
        <v>2275021.8100000005</v>
      </c>
    </row>
    <row r="56" spans="1:6">
      <c r="A56" s="74"/>
      <c r="B56" s="75"/>
      <c r="C56" s="74"/>
      <c r="D56" s="75"/>
      <c r="E56" s="75"/>
    </row>
    <row r="57" spans="1:6">
      <c r="A57" s="130"/>
      <c r="B57" s="130"/>
      <c r="C57" s="130"/>
      <c r="D57" s="130"/>
      <c r="E57" s="130"/>
      <c r="F57" s="130"/>
    </row>
    <row r="58" spans="1:6" ht="30">
      <c r="A58" s="57" t="s">
        <v>174</v>
      </c>
      <c r="B58" s="57" t="s">
        <v>175</v>
      </c>
      <c r="C58" s="57" t="s">
        <v>176</v>
      </c>
      <c r="D58" s="58" t="s">
        <v>284</v>
      </c>
      <c r="E58" s="58" t="s">
        <v>178</v>
      </c>
      <c r="F58" s="59" t="s">
        <v>38</v>
      </c>
    </row>
    <row r="59" spans="1:6">
      <c r="A59" s="64"/>
      <c r="B59" s="64"/>
      <c r="C59" s="63"/>
      <c r="D59" s="64"/>
      <c r="E59" s="64"/>
      <c r="F59" s="62"/>
    </row>
    <row r="60" spans="1:6">
      <c r="A60" s="64" t="s">
        <v>285</v>
      </c>
      <c r="B60" s="64">
        <v>1000</v>
      </c>
      <c r="C60" s="63" t="s">
        <v>286</v>
      </c>
      <c r="D60" s="65">
        <v>0</v>
      </c>
      <c r="E60" s="61">
        <v>0.02</v>
      </c>
      <c r="F60" s="79">
        <f>D60+E60</f>
        <v>0.02</v>
      </c>
    </row>
    <row r="61" spans="1:6">
      <c r="A61" s="64" t="s">
        <v>287</v>
      </c>
      <c r="B61" s="64">
        <v>1000</v>
      </c>
      <c r="C61" s="63" t="s">
        <v>288</v>
      </c>
      <c r="D61" s="71">
        <v>0</v>
      </c>
      <c r="E61" s="61">
        <v>3724.57</v>
      </c>
      <c r="F61" s="79">
        <f t="shared" ref="F61:F75" si="1">D61+E61</f>
        <v>3724.57</v>
      </c>
    </row>
    <row r="62" spans="1:6">
      <c r="A62" s="64" t="s">
        <v>289</v>
      </c>
      <c r="B62" s="64">
        <v>1000</v>
      </c>
      <c r="C62" s="63" t="s">
        <v>2</v>
      </c>
      <c r="D62" s="65">
        <v>0</v>
      </c>
      <c r="E62" s="61">
        <v>78312.73</v>
      </c>
      <c r="F62" s="79">
        <f t="shared" si="1"/>
        <v>78312.73</v>
      </c>
    </row>
    <row r="63" spans="1:6">
      <c r="A63" s="64" t="s">
        <v>290</v>
      </c>
      <c r="B63" s="64">
        <v>1000</v>
      </c>
      <c r="C63" s="63" t="s">
        <v>291</v>
      </c>
      <c r="D63" s="61">
        <v>0</v>
      </c>
      <c r="E63" s="61">
        <v>444.55</v>
      </c>
      <c r="F63" s="79">
        <f t="shared" si="1"/>
        <v>444.55</v>
      </c>
    </row>
    <row r="64" spans="1:6">
      <c r="A64" s="64" t="s">
        <v>292</v>
      </c>
      <c r="B64" s="64">
        <v>1000</v>
      </c>
      <c r="C64" s="63" t="s">
        <v>293</v>
      </c>
      <c r="D64" s="65">
        <v>0</v>
      </c>
      <c r="E64" s="61">
        <v>4014.04</v>
      </c>
      <c r="F64" s="79">
        <f t="shared" si="1"/>
        <v>4014.04</v>
      </c>
    </row>
    <row r="65" spans="1:6">
      <c r="A65" s="64" t="s">
        <v>294</v>
      </c>
      <c r="B65" s="64">
        <v>1000</v>
      </c>
      <c r="C65" s="63" t="s">
        <v>295</v>
      </c>
      <c r="D65" s="65">
        <v>0</v>
      </c>
      <c r="E65" s="61">
        <v>69.56</v>
      </c>
      <c r="F65" s="79">
        <f t="shared" si="1"/>
        <v>69.56</v>
      </c>
    </row>
    <row r="66" spans="1:6">
      <c r="A66" s="64" t="s">
        <v>296</v>
      </c>
      <c r="B66" s="64">
        <v>1000</v>
      </c>
      <c r="C66" s="63" t="s">
        <v>297</v>
      </c>
      <c r="D66" s="61">
        <v>0</v>
      </c>
      <c r="E66" s="61">
        <v>625.36</v>
      </c>
      <c r="F66" s="79">
        <f t="shared" si="1"/>
        <v>625.36</v>
      </c>
    </row>
    <row r="67" spans="1:6">
      <c r="A67" s="80" t="s">
        <v>298</v>
      </c>
      <c r="B67" s="64">
        <v>1000</v>
      </c>
      <c r="C67" s="63" t="s">
        <v>299</v>
      </c>
      <c r="D67" s="61">
        <v>0</v>
      </c>
      <c r="E67" s="61">
        <v>996029.1</v>
      </c>
      <c r="F67" s="79">
        <f t="shared" si="1"/>
        <v>996029.1</v>
      </c>
    </row>
    <row r="68" spans="1:6">
      <c r="A68" s="64" t="s">
        <v>300</v>
      </c>
      <c r="B68" s="64">
        <v>1504</v>
      </c>
      <c r="C68" s="63" t="s">
        <v>224</v>
      </c>
      <c r="D68" s="65">
        <v>0</v>
      </c>
      <c r="E68" s="61">
        <v>0.02</v>
      </c>
      <c r="F68" s="79">
        <f t="shared" si="1"/>
        <v>0.02</v>
      </c>
    </row>
    <row r="69" spans="1:6">
      <c r="A69" s="64" t="s">
        <v>301</v>
      </c>
      <c r="B69" s="64">
        <v>1504</v>
      </c>
      <c r="C69" s="63" t="s">
        <v>302</v>
      </c>
      <c r="D69" s="65">
        <v>0</v>
      </c>
      <c r="E69" s="61">
        <v>2769.02</v>
      </c>
      <c r="F69" s="79">
        <f t="shared" si="1"/>
        <v>2769.02</v>
      </c>
    </row>
    <row r="70" spans="1:6">
      <c r="A70" s="80" t="s">
        <v>303</v>
      </c>
      <c r="B70" s="80">
        <v>1914</v>
      </c>
      <c r="C70" s="73" t="s">
        <v>304</v>
      </c>
      <c r="D70" s="65">
        <v>0</v>
      </c>
      <c r="E70" s="81">
        <v>11911.17</v>
      </c>
      <c r="F70" s="79">
        <f t="shared" si="1"/>
        <v>11911.17</v>
      </c>
    </row>
    <row r="71" spans="1:6">
      <c r="A71" s="80" t="s">
        <v>305</v>
      </c>
      <c r="B71" s="80">
        <v>1921</v>
      </c>
      <c r="C71" s="73" t="s">
        <v>306</v>
      </c>
      <c r="D71" s="65">
        <v>0</v>
      </c>
      <c r="E71" s="82">
        <v>0.01</v>
      </c>
      <c r="F71" s="79">
        <f t="shared" si="1"/>
        <v>0.01</v>
      </c>
    </row>
    <row r="72" spans="1:6">
      <c r="A72" s="64" t="s">
        <v>307</v>
      </c>
      <c r="B72" s="64">
        <v>1018</v>
      </c>
      <c r="C72" s="63" t="s">
        <v>308</v>
      </c>
      <c r="D72" s="65">
        <v>0</v>
      </c>
      <c r="E72" s="61">
        <v>5385.05</v>
      </c>
      <c r="F72" s="79">
        <f t="shared" si="1"/>
        <v>5385.05</v>
      </c>
    </row>
    <row r="73" spans="1:6">
      <c r="A73" s="64" t="s">
        <v>309</v>
      </c>
      <c r="B73" s="64">
        <v>1674</v>
      </c>
      <c r="C73" s="63" t="s">
        <v>310</v>
      </c>
      <c r="D73" s="61">
        <v>0</v>
      </c>
      <c r="E73" s="61">
        <v>17725.22</v>
      </c>
      <c r="F73" s="79">
        <f t="shared" si="1"/>
        <v>17725.22</v>
      </c>
    </row>
    <row r="74" spans="1:6">
      <c r="A74" s="64" t="s">
        <v>311</v>
      </c>
      <c r="B74" s="64">
        <v>4020</v>
      </c>
      <c r="C74" s="63" t="s">
        <v>312</v>
      </c>
      <c r="D74" s="83">
        <v>499.29</v>
      </c>
      <c r="E74" s="65">
        <v>0</v>
      </c>
      <c r="F74" s="79">
        <f t="shared" si="1"/>
        <v>499.29</v>
      </c>
    </row>
    <row r="75" spans="1:6">
      <c r="A75" s="80" t="s">
        <v>313</v>
      </c>
      <c r="B75" s="64">
        <v>4043</v>
      </c>
      <c r="C75" s="63" t="s">
        <v>314</v>
      </c>
      <c r="D75" s="65">
        <v>0</v>
      </c>
      <c r="E75" s="61">
        <v>115788.22</v>
      </c>
      <c r="F75" s="79">
        <f t="shared" si="1"/>
        <v>115788.22</v>
      </c>
    </row>
    <row r="76" spans="1:6">
      <c r="A76" s="75"/>
      <c r="B76" s="75"/>
      <c r="C76" s="74"/>
      <c r="D76" s="76"/>
      <c r="E76" s="75"/>
    </row>
    <row r="77" spans="1:6">
      <c r="A77" s="75"/>
      <c r="B77" s="75"/>
      <c r="C77" s="74"/>
      <c r="D77" s="75"/>
      <c r="E77" s="77" t="s">
        <v>38</v>
      </c>
      <c r="F77" s="78">
        <f>SUM(F60:F75)</f>
        <v>1237297.93</v>
      </c>
    </row>
    <row r="78" spans="1:6">
      <c r="A78" s="74"/>
      <c r="B78" s="75"/>
      <c r="C78" s="74"/>
      <c r="D78" s="75"/>
      <c r="E78" s="75"/>
    </row>
    <row r="79" spans="1:6">
      <c r="A79" s="133"/>
      <c r="B79" s="133"/>
      <c r="C79" s="133"/>
      <c r="D79" s="133"/>
      <c r="E79" s="133"/>
      <c r="F79" s="134"/>
    </row>
    <row r="80" spans="1:6">
      <c r="A80" s="137"/>
      <c r="B80" s="137"/>
      <c r="C80" s="137"/>
      <c r="D80" s="137"/>
      <c r="E80" s="137"/>
      <c r="F80" s="138"/>
    </row>
    <row r="81" spans="1:6">
      <c r="A81" s="135"/>
      <c r="B81" s="135"/>
      <c r="C81" s="135"/>
      <c r="D81" s="135"/>
      <c r="E81" s="135"/>
      <c r="F81" s="136"/>
    </row>
    <row r="82" spans="1:6" ht="30">
      <c r="A82" s="59" t="s">
        <v>174</v>
      </c>
      <c r="B82" s="59" t="s">
        <v>175</v>
      </c>
      <c r="C82" s="59" t="s">
        <v>176</v>
      </c>
      <c r="D82" s="58" t="s">
        <v>284</v>
      </c>
      <c r="E82" s="58" t="s">
        <v>178</v>
      </c>
      <c r="F82" s="59" t="s">
        <v>38</v>
      </c>
    </row>
    <row r="83" spans="1:6">
      <c r="A83" s="67" t="s">
        <v>315</v>
      </c>
      <c r="B83" s="68" t="s">
        <v>316</v>
      </c>
      <c r="C83" s="67" t="s">
        <v>317</v>
      </c>
      <c r="D83" s="84">
        <v>0</v>
      </c>
      <c r="E83" s="69">
        <v>4961.3500000000004</v>
      </c>
      <c r="F83" s="85">
        <f>D83+E83</f>
        <v>4961.3500000000004</v>
      </c>
    </row>
    <row r="84" spans="1:6">
      <c r="A84" s="63" t="s">
        <v>318</v>
      </c>
      <c r="B84" s="64">
        <v>1369</v>
      </c>
      <c r="C84" s="63" t="s">
        <v>319</v>
      </c>
      <c r="D84" s="61">
        <v>0</v>
      </c>
      <c r="E84" s="61">
        <v>848.13</v>
      </c>
      <c r="F84" s="79">
        <f t="shared" ref="F84:F88" si="2">D84+E84</f>
        <v>848.13</v>
      </c>
    </row>
    <row r="85" spans="1:6">
      <c r="A85" s="63" t="s">
        <v>320</v>
      </c>
      <c r="B85" s="64">
        <v>1496</v>
      </c>
      <c r="C85" s="63" t="s">
        <v>321</v>
      </c>
      <c r="D85" s="65">
        <v>0</v>
      </c>
      <c r="E85" s="61">
        <v>3.54</v>
      </c>
      <c r="F85" s="79">
        <f t="shared" si="2"/>
        <v>3.54</v>
      </c>
    </row>
    <row r="86" spans="1:6">
      <c r="A86" s="72" t="s">
        <v>322</v>
      </c>
      <c r="B86" s="64">
        <v>1497</v>
      </c>
      <c r="C86" s="63" t="s">
        <v>323</v>
      </c>
      <c r="D86" s="65">
        <v>2023.49</v>
      </c>
      <c r="E86" s="61">
        <v>0</v>
      </c>
      <c r="F86" s="79">
        <f t="shared" si="2"/>
        <v>2023.49</v>
      </c>
    </row>
    <row r="87" spans="1:6">
      <c r="A87" s="86" t="s">
        <v>324</v>
      </c>
      <c r="B87" s="64">
        <v>4042</v>
      </c>
      <c r="C87" s="62" t="s">
        <v>325</v>
      </c>
      <c r="D87" s="61">
        <v>0</v>
      </c>
      <c r="E87" s="61">
        <v>2076.14</v>
      </c>
      <c r="F87" s="79">
        <f t="shared" si="2"/>
        <v>2076.14</v>
      </c>
    </row>
    <row r="88" spans="1:6">
      <c r="A88" s="86" t="s">
        <v>326</v>
      </c>
      <c r="B88" s="64">
        <v>2494</v>
      </c>
      <c r="C88" s="62" t="s">
        <v>327</v>
      </c>
      <c r="D88" s="79">
        <v>0</v>
      </c>
      <c r="E88" s="61">
        <v>52513.34</v>
      </c>
      <c r="F88" s="79">
        <f t="shared" si="2"/>
        <v>52513.34</v>
      </c>
    </row>
    <row r="89" spans="1:6">
      <c r="A89" s="86" t="s">
        <v>328</v>
      </c>
      <c r="B89" s="64">
        <v>1497</v>
      </c>
      <c r="C89" s="62" t="s">
        <v>329</v>
      </c>
      <c r="D89" s="87">
        <v>0</v>
      </c>
      <c r="E89" s="61">
        <v>760136</v>
      </c>
      <c r="F89" s="79">
        <f>D89+E89</f>
        <v>760136</v>
      </c>
    </row>
    <row r="91" spans="1:6">
      <c r="E91" s="77" t="s">
        <v>38</v>
      </c>
      <c r="F91" s="78">
        <f>SUM(F83:F89)</f>
        <v>822561.99</v>
      </c>
    </row>
    <row r="92" spans="1:6">
      <c r="A92" s="133"/>
      <c r="B92" s="133"/>
      <c r="C92" s="133"/>
      <c r="D92" s="133"/>
      <c r="E92" s="133"/>
      <c r="F92" s="134"/>
    </row>
    <row r="93" spans="1:6">
      <c r="A93" s="137"/>
      <c r="B93" s="137"/>
      <c r="C93" s="137"/>
      <c r="D93" s="137"/>
      <c r="E93" s="137"/>
      <c r="F93" s="138"/>
    </row>
    <row r="94" spans="1:6">
      <c r="A94" s="133"/>
      <c r="B94" s="133"/>
      <c r="C94" s="133"/>
      <c r="D94" s="133"/>
      <c r="E94" s="133"/>
      <c r="F94" s="134"/>
    </row>
    <row r="95" spans="1:6" ht="30">
      <c r="A95" s="59" t="s">
        <v>174</v>
      </c>
      <c r="B95" s="59" t="s">
        <v>175</v>
      </c>
      <c r="C95" s="59" t="s">
        <v>176</v>
      </c>
      <c r="D95" s="58" t="s">
        <v>284</v>
      </c>
      <c r="E95" s="58" t="s">
        <v>178</v>
      </c>
      <c r="F95" s="59" t="s">
        <v>38</v>
      </c>
    </row>
    <row r="96" spans="1:6">
      <c r="A96" s="64" t="s">
        <v>330</v>
      </c>
      <c r="B96" s="64">
        <v>1303</v>
      </c>
      <c r="C96" s="63" t="s">
        <v>331</v>
      </c>
      <c r="D96" s="65">
        <v>0</v>
      </c>
      <c r="E96" s="61">
        <v>12590.23</v>
      </c>
      <c r="F96" s="79">
        <f t="shared" ref="F96:F108" si="3">D96+E96</f>
        <v>12590.23</v>
      </c>
    </row>
    <row r="97" spans="1:6">
      <c r="A97" s="64" t="s">
        <v>332</v>
      </c>
      <c r="B97" s="64">
        <v>1304</v>
      </c>
      <c r="C97" s="63" t="s">
        <v>333</v>
      </c>
      <c r="D97" s="65">
        <v>0</v>
      </c>
      <c r="E97" s="61">
        <v>5483.31</v>
      </c>
      <c r="F97" s="79">
        <f t="shared" si="3"/>
        <v>5483.31</v>
      </c>
    </row>
    <row r="98" spans="1:6">
      <c r="A98" s="64" t="s">
        <v>334</v>
      </c>
      <c r="B98" s="64">
        <v>1495</v>
      </c>
      <c r="C98" s="63" t="s">
        <v>335</v>
      </c>
      <c r="D98" s="65">
        <v>0.24</v>
      </c>
      <c r="E98" s="61">
        <v>0</v>
      </c>
      <c r="F98" s="79">
        <f t="shared" si="3"/>
        <v>0.24</v>
      </c>
    </row>
    <row r="99" spans="1:6">
      <c r="A99" s="64" t="s">
        <v>336</v>
      </c>
      <c r="B99" s="64">
        <v>1495</v>
      </c>
      <c r="C99" s="63" t="s">
        <v>337</v>
      </c>
      <c r="D99" s="65">
        <v>0</v>
      </c>
      <c r="E99" s="61">
        <v>1367.85</v>
      </c>
      <c r="F99" s="79">
        <f t="shared" si="3"/>
        <v>1367.85</v>
      </c>
    </row>
    <row r="100" spans="1:6" ht="30">
      <c r="A100" s="88" t="s">
        <v>338</v>
      </c>
      <c r="B100" s="68" t="s">
        <v>339</v>
      </c>
      <c r="C100" s="67" t="s">
        <v>340</v>
      </c>
      <c r="D100" s="89">
        <v>11</v>
      </c>
      <c r="E100" s="84">
        <v>0</v>
      </c>
      <c r="F100" s="85">
        <f t="shared" si="3"/>
        <v>11</v>
      </c>
    </row>
    <row r="101" spans="1:6">
      <c r="A101" s="88" t="s">
        <v>341</v>
      </c>
      <c r="B101" s="68" t="s">
        <v>342</v>
      </c>
      <c r="C101" s="67" t="s">
        <v>343</v>
      </c>
      <c r="D101" s="90">
        <v>33</v>
      </c>
      <c r="E101" s="84">
        <v>0</v>
      </c>
      <c r="F101" s="79">
        <f t="shared" si="3"/>
        <v>33</v>
      </c>
    </row>
    <row r="102" spans="1:6">
      <c r="A102" s="64" t="s">
        <v>344</v>
      </c>
      <c r="B102" s="64">
        <v>1497</v>
      </c>
      <c r="C102" s="63" t="s">
        <v>345</v>
      </c>
      <c r="D102" s="65">
        <v>188.51</v>
      </c>
      <c r="E102" s="61">
        <v>0</v>
      </c>
      <c r="F102" s="79">
        <f t="shared" si="3"/>
        <v>188.51</v>
      </c>
    </row>
    <row r="103" spans="1:6">
      <c r="A103" s="64" t="s">
        <v>346</v>
      </c>
      <c r="B103" s="64">
        <v>1497</v>
      </c>
      <c r="C103" s="63" t="s">
        <v>347</v>
      </c>
      <c r="D103" s="61">
        <v>49</v>
      </c>
      <c r="E103" s="61">
        <v>0</v>
      </c>
      <c r="F103" s="79">
        <f t="shared" si="3"/>
        <v>49</v>
      </c>
    </row>
    <row r="104" spans="1:6">
      <c r="A104" s="64" t="s">
        <v>348</v>
      </c>
      <c r="B104" s="64">
        <v>1498</v>
      </c>
      <c r="C104" s="63" t="s">
        <v>349</v>
      </c>
      <c r="D104" s="65">
        <v>0</v>
      </c>
      <c r="E104" s="61">
        <v>0.01</v>
      </c>
      <c r="F104" s="79">
        <f t="shared" si="3"/>
        <v>0.01</v>
      </c>
    </row>
    <row r="105" spans="1:6">
      <c r="A105" s="64" t="s">
        <v>350</v>
      </c>
      <c r="B105" s="64">
        <v>1499</v>
      </c>
      <c r="C105" s="63" t="s">
        <v>351</v>
      </c>
      <c r="D105" s="65">
        <v>0</v>
      </c>
      <c r="E105" s="61">
        <v>83.5</v>
      </c>
      <c r="F105" s="79">
        <f t="shared" si="3"/>
        <v>83.5</v>
      </c>
    </row>
    <row r="106" spans="1:6" ht="30">
      <c r="A106" s="88" t="s">
        <v>352</v>
      </c>
      <c r="B106" s="68" t="s">
        <v>353</v>
      </c>
      <c r="C106" s="91" t="s">
        <v>354</v>
      </c>
      <c r="D106" s="90">
        <v>0</v>
      </c>
      <c r="E106" s="69">
        <v>1704130.38</v>
      </c>
      <c r="F106" s="85">
        <f t="shared" si="3"/>
        <v>1704130.38</v>
      </c>
    </row>
    <row r="107" spans="1:6">
      <c r="A107" s="88" t="s">
        <v>355</v>
      </c>
      <c r="B107" s="68" t="s">
        <v>356</v>
      </c>
      <c r="C107" s="67" t="s">
        <v>357</v>
      </c>
      <c r="D107" s="69">
        <v>0</v>
      </c>
      <c r="E107" s="69">
        <v>39810.44</v>
      </c>
      <c r="F107" s="85">
        <f t="shared" si="3"/>
        <v>39810.44</v>
      </c>
    </row>
    <row r="108" spans="1:6">
      <c r="A108" s="64" t="s">
        <v>358</v>
      </c>
      <c r="B108" s="64">
        <v>3494</v>
      </c>
      <c r="C108" s="63" t="s">
        <v>359</v>
      </c>
      <c r="D108" s="65">
        <v>0</v>
      </c>
      <c r="E108" s="61">
        <v>1863.9</v>
      </c>
      <c r="F108" s="79">
        <f t="shared" si="3"/>
        <v>1863.9</v>
      </c>
    </row>
    <row r="110" spans="1:6">
      <c r="E110" s="77" t="s">
        <v>38</v>
      </c>
      <c r="F110" s="78">
        <f>SUM(F96:F108)</f>
        <v>1765611.3699999996</v>
      </c>
    </row>
    <row r="111" spans="1:6">
      <c r="A111" s="74"/>
      <c r="B111" s="75"/>
      <c r="C111" s="74"/>
      <c r="D111" s="75"/>
      <c r="E111" s="75"/>
    </row>
    <row r="112" spans="1:6">
      <c r="A112" s="133"/>
      <c r="B112" s="133"/>
      <c r="C112" s="133"/>
      <c r="D112" s="133"/>
      <c r="E112" s="133"/>
      <c r="F112" s="134"/>
    </row>
    <row r="113" spans="1:6">
      <c r="A113" s="135"/>
      <c r="B113" s="135"/>
      <c r="C113" s="135"/>
      <c r="D113" s="135"/>
      <c r="E113" s="135"/>
      <c r="F113" s="136"/>
    </row>
    <row r="114" spans="1:6" ht="30">
      <c r="A114" s="59" t="s">
        <v>174</v>
      </c>
      <c r="B114" s="59" t="s">
        <v>175</v>
      </c>
      <c r="C114" s="59" t="s">
        <v>176</v>
      </c>
      <c r="D114" s="58" t="s">
        <v>284</v>
      </c>
      <c r="E114" s="58" t="s">
        <v>178</v>
      </c>
      <c r="F114" s="59" t="s">
        <v>38</v>
      </c>
    </row>
    <row r="115" spans="1:6">
      <c r="A115" s="62"/>
      <c r="B115" s="62"/>
      <c r="C115" s="62"/>
      <c r="D115" s="79"/>
      <c r="E115" s="79"/>
      <c r="F115" s="79"/>
    </row>
    <row r="116" spans="1:6">
      <c r="A116" s="63" t="s">
        <v>360</v>
      </c>
      <c r="B116" s="64">
        <v>1880</v>
      </c>
      <c r="C116" s="63" t="s">
        <v>361</v>
      </c>
      <c r="D116" s="65">
        <v>0</v>
      </c>
      <c r="E116" s="61">
        <v>1525.65</v>
      </c>
      <c r="F116" s="79">
        <f t="shared" ref="F116:F139" si="4">D116+E116</f>
        <v>1525.65</v>
      </c>
    </row>
    <row r="117" spans="1:6">
      <c r="A117" s="63" t="s">
        <v>362</v>
      </c>
      <c r="B117" s="64">
        <v>1883</v>
      </c>
      <c r="C117" s="63" t="s">
        <v>363</v>
      </c>
      <c r="D117" s="65">
        <v>0</v>
      </c>
      <c r="E117" s="65">
        <v>107.57</v>
      </c>
      <c r="F117" s="79">
        <f t="shared" si="4"/>
        <v>107.57</v>
      </c>
    </row>
    <row r="118" spans="1:6">
      <c r="A118" s="63" t="s">
        <v>364</v>
      </c>
      <c r="B118" s="64">
        <v>1934</v>
      </c>
      <c r="C118" s="63" t="s">
        <v>365</v>
      </c>
      <c r="D118" s="61">
        <v>0</v>
      </c>
      <c r="E118" s="61">
        <v>10700.48</v>
      </c>
      <c r="F118" s="79">
        <f t="shared" si="4"/>
        <v>10700.48</v>
      </c>
    </row>
    <row r="119" spans="1:6">
      <c r="A119" s="72" t="s">
        <v>366</v>
      </c>
      <c r="B119" s="64">
        <v>1936</v>
      </c>
      <c r="C119" s="63" t="s">
        <v>367</v>
      </c>
      <c r="D119" s="65">
        <v>0</v>
      </c>
      <c r="E119" s="61">
        <v>10.28</v>
      </c>
      <c r="F119" s="79">
        <f t="shared" si="4"/>
        <v>10.28</v>
      </c>
    </row>
    <row r="120" spans="1:6">
      <c r="A120" s="72" t="s">
        <v>368</v>
      </c>
      <c r="B120" s="64">
        <v>1940</v>
      </c>
      <c r="C120" s="63" t="s">
        <v>369</v>
      </c>
      <c r="D120" s="61">
        <v>0</v>
      </c>
      <c r="E120" s="61">
        <v>28747.02</v>
      </c>
      <c r="F120" s="79">
        <f t="shared" si="4"/>
        <v>28747.02</v>
      </c>
    </row>
    <row r="121" spans="1:6">
      <c r="A121" s="72" t="s">
        <v>370</v>
      </c>
      <c r="B121" s="64">
        <v>1936</v>
      </c>
      <c r="C121" s="63" t="s">
        <v>371</v>
      </c>
      <c r="D121" s="61">
        <v>0</v>
      </c>
      <c r="E121" s="61">
        <v>2229.19</v>
      </c>
      <c r="F121" s="79">
        <f t="shared" si="4"/>
        <v>2229.19</v>
      </c>
    </row>
    <row r="122" spans="1:6">
      <c r="A122" s="92" t="s">
        <v>372</v>
      </c>
      <c r="B122" s="68" t="s">
        <v>373</v>
      </c>
      <c r="C122" s="67" t="s">
        <v>374</v>
      </c>
      <c r="D122" s="90">
        <v>0</v>
      </c>
      <c r="E122" s="69">
        <v>142084.91</v>
      </c>
      <c r="F122" s="85">
        <f t="shared" si="4"/>
        <v>142084.91</v>
      </c>
    </row>
    <row r="123" spans="1:6">
      <c r="A123" s="72" t="s">
        <v>375</v>
      </c>
      <c r="B123" s="64">
        <v>1939</v>
      </c>
      <c r="C123" s="63" t="s">
        <v>376</v>
      </c>
      <c r="D123" s="65">
        <v>0</v>
      </c>
      <c r="E123" s="61">
        <v>267.37</v>
      </c>
      <c r="F123" s="79">
        <f t="shared" si="4"/>
        <v>267.37</v>
      </c>
    </row>
    <row r="124" spans="1:6">
      <c r="A124" s="92" t="s">
        <v>377</v>
      </c>
      <c r="B124" s="68" t="s">
        <v>378</v>
      </c>
      <c r="C124" s="91" t="s">
        <v>379</v>
      </c>
      <c r="D124" s="90">
        <v>0</v>
      </c>
      <c r="E124" s="69">
        <v>91927.39</v>
      </c>
      <c r="F124" s="85">
        <f t="shared" si="4"/>
        <v>91927.39</v>
      </c>
    </row>
    <row r="125" spans="1:6">
      <c r="A125" s="72" t="s">
        <v>380</v>
      </c>
      <c r="B125" s="64">
        <v>4937</v>
      </c>
      <c r="C125" s="63" t="s">
        <v>381</v>
      </c>
      <c r="D125" s="61">
        <v>0</v>
      </c>
      <c r="E125" s="61">
        <v>11297.55</v>
      </c>
      <c r="F125" s="79">
        <f t="shared" si="4"/>
        <v>11297.55</v>
      </c>
    </row>
    <row r="126" spans="1:6">
      <c r="A126" s="72" t="s">
        <v>382</v>
      </c>
      <c r="B126" s="64">
        <v>4938</v>
      </c>
      <c r="C126" s="62" t="s">
        <v>383</v>
      </c>
      <c r="D126" s="65">
        <v>0</v>
      </c>
      <c r="E126" s="61">
        <v>361.45</v>
      </c>
      <c r="F126" s="79">
        <f t="shared" si="4"/>
        <v>361.45</v>
      </c>
    </row>
    <row r="127" spans="1:6">
      <c r="A127" s="72" t="s">
        <v>384</v>
      </c>
      <c r="B127" s="64">
        <v>1022</v>
      </c>
      <c r="C127" s="62" t="s">
        <v>385</v>
      </c>
      <c r="D127" s="65">
        <v>0</v>
      </c>
      <c r="E127" s="61">
        <v>35.81</v>
      </c>
      <c r="F127" s="79">
        <f t="shared" si="4"/>
        <v>35.81</v>
      </c>
    </row>
    <row r="128" spans="1:6">
      <c r="A128" s="72" t="s">
        <v>386</v>
      </c>
      <c r="B128" s="64">
        <v>1022</v>
      </c>
      <c r="C128" s="62" t="s">
        <v>387</v>
      </c>
      <c r="D128" s="65">
        <v>0</v>
      </c>
      <c r="E128" s="61">
        <v>18.91</v>
      </c>
      <c r="F128" s="79">
        <f t="shared" si="4"/>
        <v>18.91</v>
      </c>
    </row>
    <row r="129" spans="1:6">
      <c r="A129" s="72" t="s">
        <v>388</v>
      </c>
      <c r="B129" s="64">
        <v>1941</v>
      </c>
      <c r="C129" s="62" t="s">
        <v>389</v>
      </c>
      <c r="D129" s="65">
        <v>0</v>
      </c>
      <c r="E129" s="61">
        <v>1380.18</v>
      </c>
      <c r="F129" s="79">
        <f t="shared" si="4"/>
        <v>1380.18</v>
      </c>
    </row>
    <row r="130" spans="1:6">
      <c r="A130" s="72" t="s">
        <v>390</v>
      </c>
      <c r="B130" s="64">
        <v>1940</v>
      </c>
      <c r="C130" s="62" t="s">
        <v>391</v>
      </c>
      <c r="D130" s="65">
        <v>0</v>
      </c>
      <c r="E130" s="61">
        <v>58875.87</v>
      </c>
      <c r="F130" s="79">
        <f t="shared" si="4"/>
        <v>58875.87</v>
      </c>
    </row>
    <row r="131" spans="1:6">
      <c r="A131" s="72" t="s">
        <v>392</v>
      </c>
      <c r="B131" s="64">
        <v>1952</v>
      </c>
      <c r="C131" s="62" t="s">
        <v>393</v>
      </c>
      <c r="D131" s="61">
        <v>0</v>
      </c>
      <c r="E131" s="61">
        <v>21138.86</v>
      </c>
      <c r="F131" s="79">
        <f t="shared" si="4"/>
        <v>21138.86</v>
      </c>
    </row>
    <row r="132" spans="1:6">
      <c r="A132" s="73" t="s">
        <v>394</v>
      </c>
      <c r="B132" s="64">
        <v>1900</v>
      </c>
      <c r="C132" s="62" t="s">
        <v>395</v>
      </c>
      <c r="D132" s="65">
        <v>0</v>
      </c>
      <c r="E132" s="61">
        <v>0</v>
      </c>
      <c r="F132" s="79">
        <f t="shared" si="4"/>
        <v>0</v>
      </c>
    </row>
    <row r="133" spans="1:6">
      <c r="A133" s="72" t="s">
        <v>396</v>
      </c>
      <c r="B133" s="64">
        <v>1900</v>
      </c>
      <c r="C133" s="62" t="s">
        <v>397</v>
      </c>
      <c r="D133" s="65">
        <v>0</v>
      </c>
      <c r="E133" s="61">
        <v>2250.04</v>
      </c>
      <c r="F133" s="79">
        <f t="shared" si="4"/>
        <v>2250.04</v>
      </c>
    </row>
    <row r="134" spans="1:6">
      <c r="A134" s="72" t="s">
        <v>398</v>
      </c>
      <c r="B134" s="64">
        <v>1900</v>
      </c>
      <c r="C134" s="62" t="s">
        <v>399</v>
      </c>
      <c r="D134" s="65">
        <v>0</v>
      </c>
      <c r="E134" s="61">
        <v>22469.21</v>
      </c>
      <c r="F134" s="79">
        <f t="shared" si="4"/>
        <v>22469.21</v>
      </c>
    </row>
    <row r="135" spans="1:6">
      <c r="A135" s="67" t="s">
        <v>400</v>
      </c>
      <c r="B135" s="68" t="s">
        <v>401</v>
      </c>
      <c r="C135" s="91" t="s">
        <v>402</v>
      </c>
      <c r="D135" s="90">
        <v>0</v>
      </c>
      <c r="E135" s="69">
        <v>47356.57</v>
      </c>
      <c r="F135" s="85">
        <f t="shared" si="4"/>
        <v>47356.57</v>
      </c>
    </row>
    <row r="136" spans="1:6">
      <c r="A136" s="63" t="s">
        <v>403</v>
      </c>
      <c r="B136" s="64">
        <v>4936</v>
      </c>
      <c r="C136" s="63" t="s">
        <v>404</v>
      </c>
      <c r="D136" s="61">
        <v>0</v>
      </c>
      <c r="E136" s="61">
        <v>1480.43</v>
      </c>
      <c r="F136" s="79">
        <f t="shared" si="4"/>
        <v>1480.43</v>
      </c>
    </row>
    <row r="137" spans="1:6">
      <c r="A137" s="72" t="s">
        <v>405</v>
      </c>
      <c r="B137" s="64">
        <v>1949</v>
      </c>
      <c r="C137" s="62" t="s">
        <v>406</v>
      </c>
      <c r="D137" s="65">
        <v>0</v>
      </c>
      <c r="E137" s="61">
        <v>2048.48</v>
      </c>
      <c r="F137" s="79">
        <f t="shared" si="4"/>
        <v>2048.48</v>
      </c>
    </row>
    <row r="138" spans="1:6">
      <c r="A138" s="86" t="s">
        <v>407</v>
      </c>
      <c r="B138" s="64">
        <v>1021</v>
      </c>
      <c r="C138" s="62" t="s">
        <v>408</v>
      </c>
      <c r="D138" s="61">
        <v>0</v>
      </c>
      <c r="E138" s="61">
        <v>727.11</v>
      </c>
      <c r="F138" s="79">
        <f t="shared" si="4"/>
        <v>727.11</v>
      </c>
    </row>
    <row r="139" spans="1:6">
      <c r="A139" s="86" t="s">
        <v>409</v>
      </c>
      <c r="B139" s="64">
        <v>1951</v>
      </c>
      <c r="C139" s="62" t="s">
        <v>410</v>
      </c>
      <c r="D139" s="61">
        <v>0</v>
      </c>
      <c r="E139" s="61">
        <v>23399.02</v>
      </c>
      <c r="F139" s="79">
        <f t="shared" si="4"/>
        <v>23399.02</v>
      </c>
    </row>
    <row r="140" spans="1:6">
      <c r="B140" s="75"/>
    </row>
    <row r="141" spans="1:6">
      <c r="B141" s="75"/>
      <c r="E141" s="77" t="s">
        <v>38</v>
      </c>
      <c r="F141" s="78">
        <f>SUM(F116:F139)</f>
        <v>470439.34999999992</v>
      </c>
    </row>
    <row r="142" spans="1:6">
      <c r="A142" s="74"/>
      <c r="B142" s="75"/>
      <c r="C142" s="74"/>
      <c r="D142" s="75"/>
      <c r="E142" s="75"/>
    </row>
    <row r="143" spans="1:6">
      <c r="A143" s="130"/>
      <c r="B143" s="130"/>
      <c r="C143" s="130"/>
      <c r="D143" s="130"/>
      <c r="E143" s="130"/>
      <c r="F143" s="130"/>
    </row>
    <row r="144" spans="1:6">
      <c r="A144" s="130"/>
      <c r="B144" s="130"/>
      <c r="C144" s="130"/>
      <c r="D144" s="130"/>
      <c r="E144" s="130"/>
      <c r="F144" s="130"/>
    </row>
    <row r="145" spans="1:6" ht="30">
      <c r="A145" s="93" t="s">
        <v>174</v>
      </c>
      <c r="B145" s="59" t="s">
        <v>175</v>
      </c>
      <c r="C145" s="59" t="s">
        <v>176</v>
      </c>
      <c r="D145" s="58" t="s">
        <v>284</v>
      </c>
      <c r="E145" s="58" t="s">
        <v>178</v>
      </c>
      <c r="F145" s="59" t="s">
        <v>38</v>
      </c>
    </row>
    <row r="146" spans="1:6">
      <c r="A146" s="93"/>
      <c r="B146" s="59"/>
      <c r="C146" s="59"/>
      <c r="D146" s="94"/>
      <c r="E146" s="94"/>
      <c r="F146" s="95"/>
    </row>
    <row r="147" spans="1:6">
      <c r="A147" s="63" t="s">
        <v>411</v>
      </c>
      <c r="B147" s="64">
        <v>1103</v>
      </c>
      <c r="C147" s="63" t="s">
        <v>412</v>
      </c>
      <c r="D147" s="65">
        <v>0</v>
      </c>
      <c r="E147" s="61">
        <v>3112.58</v>
      </c>
      <c r="F147" s="90">
        <f t="shared" ref="F147:F159" si="5">D147+E147</f>
        <v>3112.58</v>
      </c>
    </row>
    <row r="148" spans="1:6">
      <c r="A148" s="63" t="s">
        <v>413</v>
      </c>
      <c r="B148" s="64">
        <v>1104</v>
      </c>
      <c r="C148" s="63" t="s">
        <v>414</v>
      </c>
      <c r="D148" s="65">
        <v>0</v>
      </c>
      <c r="E148" s="61">
        <v>1907.5</v>
      </c>
      <c r="F148" s="90">
        <f t="shared" si="5"/>
        <v>1907.5</v>
      </c>
    </row>
    <row r="149" spans="1:6">
      <c r="A149" s="63" t="s">
        <v>415</v>
      </c>
      <c r="B149" s="64">
        <v>1153</v>
      </c>
      <c r="C149" s="63" t="s">
        <v>416</v>
      </c>
      <c r="D149" s="65">
        <v>0</v>
      </c>
      <c r="E149" s="61">
        <v>7694.97</v>
      </c>
      <c r="F149" s="90">
        <f t="shared" si="5"/>
        <v>7694.97</v>
      </c>
    </row>
    <row r="150" spans="1:6">
      <c r="A150" s="67" t="s">
        <v>417</v>
      </c>
      <c r="B150" s="68" t="s">
        <v>418</v>
      </c>
      <c r="C150" s="67" t="s">
        <v>419</v>
      </c>
      <c r="D150" s="69">
        <v>0</v>
      </c>
      <c r="E150" s="69">
        <v>23102.86</v>
      </c>
      <c r="F150" s="90">
        <f t="shared" si="5"/>
        <v>23102.86</v>
      </c>
    </row>
    <row r="151" spans="1:6">
      <c r="A151" s="63" t="s">
        <v>420</v>
      </c>
      <c r="B151" s="64">
        <v>1155</v>
      </c>
      <c r="C151" s="63" t="s">
        <v>421</v>
      </c>
      <c r="D151" s="65">
        <v>0</v>
      </c>
      <c r="E151" s="65">
        <v>521.39</v>
      </c>
      <c r="F151" s="90">
        <f t="shared" si="5"/>
        <v>521.39</v>
      </c>
    </row>
    <row r="152" spans="1:6">
      <c r="A152" s="63" t="s">
        <v>422</v>
      </c>
      <c r="B152" s="64">
        <v>1170</v>
      </c>
      <c r="C152" s="63" t="s">
        <v>423</v>
      </c>
      <c r="D152" s="65">
        <v>0</v>
      </c>
      <c r="E152" s="61">
        <v>1091.06</v>
      </c>
      <c r="F152" s="90">
        <f t="shared" si="5"/>
        <v>1091.06</v>
      </c>
    </row>
    <row r="153" spans="1:6">
      <c r="A153" s="67" t="s">
        <v>424</v>
      </c>
      <c r="B153" s="68" t="s">
        <v>425</v>
      </c>
      <c r="C153" s="67" t="s">
        <v>426</v>
      </c>
      <c r="D153" s="69">
        <v>0</v>
      </c>
      <c r="E153" s="69">
        <v>129774.42</v>
      </c>
      <c r="F153" s="90">
        <f t="shared" si="5"/>
        <v>129774.42</v>
      </c>
    </row>
    <row r="154" spans="1:6" ht="30">
      <c r="A154" s="92" t="s">
        <v>427</v>
      </c>
      <c r="B154" s="68" t="s">
        <v>428</v>
      </c>
      <c r="C154" s="67" t="s">
        <v>429</v>
      </c>
      <c r="D154" s="69">
        <v>0</v>
      </c>
      <c r="E154" s="84">
        <v>15967.62</v>
      </c>
      <c r="F154" s="90">
        <f t="shared" si="5"/>
        <v>15967.62</v>
      </c>
    </row>
    <row r="155" spans="1:6">
      <c r="A155" s="63" t="s">
        <v>430</v>
      </c>
      <c r="B155" s="64">
        <v>1013</v>
      </c>
      <c r="C155" s="63" t="s">
        <v>431</v>
      </c>
      <c r="D155" s="61">
        <v>0</v>
      </c>
      <c r="E155" s="61">
        <v>114467.86</v>
      </c>
      <c r="F155" s="90">
        <f t="shared" si="5"/>
        <v>114467.86</v>
      </c>
    </row>
    <row r="156" spans="1:6">
      <c r="A156" s="63" t="s">
        <v>432</v>
      </c>
      <c r="B156" s="64">
        <v>1174</v>
      </c>
      <c r="C156" s="63" t="s">
        <v>433</v>
      </c>
      <c r="D156" s="61">
        <v>0</v>
      </c>
      <c r="E156" s="61">
        <v>0</v>
      </c>
      <c r="F156" s="90">
        <f t="shared" si="5"/>
        <v>0</v>
      </c>
    </row>
    <row r="157" spans="1:6">
      <c r="A157" s="62" t="s">
        <v>434</v>
      </c>
      <c r="B157" s="64">
        <v>1000</v>
      </c>
      <c r="C157" s="62" t="s">
        <v>435</v>
      </c>
      <c r="D157" s="61">
        <v>0</v>
      </c>
      <c r="E157" s="61">
        <v>19777.240000000002</v>
      </c>
      <c r="F157" s="90">
        <f t="shared" si="5"/>
        <v>19777.240000000002</v>
      </c>
    </row>
    <row r="158" spans="1:6">
      <c r="A158" s="86" t="s">
        <v>436</v>
      </c>
      <c r="B158" s="64">
        <v>1053</v>
      </c>
      <c r="C158" s="62" t="s">
        <v>437</v>
      </c>
      <c r="D158" s="61">
        <v>0</v>
      </c>
      <c r="E158" s="61">
        <v>129700.13</v>
      </c>
      <c r="F158" s="90">
        <f t="shared" si="5"/>
        <v>129700.13</v>
      </c>
    </row>
    <row r="159" spans="1:6">
      <c r="A159" s="86" t="s">
        <v>438</v>
      </c>
      <c r="B159" s="64">
        <v>1054</v>
      </c>
      <c r="C159" s="62" t="s">
        <v>439</v>
      </c>
      <c r="D159" s="61">
        <v>0</v>
      </c>
      <c r="E159" s="61">
        <v>52539.76</v>
      </c>
      <c r="F159" s="90">
        <f t="shared" si="5"/>
        <v>52539.76</v>
      </c>
    </row>
    <row r="160" spans="1:6">
      <c r="B160" s="75"/>
      <c r="E160" s="75"/>
    </row>
    <row r="161" spans="1:6">
      <c r="B161" s="75"/>
      <c r="E161" s="77" t="s">
        <v>38</v>
      </c>
      <c r="F161" s="78">
        <f>SUM(F147:F159)</f>
        <v>499657.39</v>
      </c>
    </row>
    <row r="162" spans="1:6">
      <c r="A162" s="74"/>
      <c r="B162" s="75"/>
      <c r="C162" s="74"/>
      <c r="D162" s="75"/>
      <c r="E162" s="75"/>
    </row>
    <row r="163" spans="1:6">
      <c r="A163" s="130"/>
      <c r="B163" s="130"/>
      <c r="C163" s="130"/>
      <c r="D163" s="130"/>
      <c r="E163" s="130"/>
      <c r="F163" s="130"/>
    </row>
    <row r="164" spans="1:6">
      <c r="A164" s="130"/>
      <c r="B164" s="130"/>
      <c r="C164" s="130"/>
      <c r="D164" s="130"/>
      <c r="E164" s="130"/>
      <c r="F164" s="130"/>
    </row>
    <row r="165" spans="1:6" ht="30">
      <c r="A165" s="59" t="s">
        <v>174</v>
      </c>
      <c r="B165" s="59" t="s">
        <v>175</v>
      </c>
      <c r="C165" s="59" t="s">
        <v>176</v>
      </c>
      <c r="D165" s="58" t="s">
        <v>284</v>
      </c>
      <c r="E165" s="58" t="s">
        <v>178</v>
      </c>
      <c r="F165" s="59" t="s">
        <v>38</v>
      </c>
    </row>
    <row r="166" spans="1:6">
      <c r="A166" s="62"/>
      <c r="B166" s="64"/>
      <c r="C166" s="62"/>
      <c r="D166" s="79"/>
      <c r="E166" s="61"/>
      <c r="F166" s="66">
        <f>D166+E166</f>
        <v>0</v>
      </c>
    </row>
    <row r="167" spans="1:6">
      <c r="A167" s="64" t="s">
        <v>440</v>
      </c>
      <c r="B167" s="64">
        <v>1013</v>
      </c>
      <c r="C167" s="63" t="s">
        <v>441</v>
      </c>
      <c r="D167" s="65">
        <v>0</v>
      </c>
      <c r="E167" s="61">
        <v>570.04999999999995</v>
      </c>
      <c r="F167" s="66">
        <f t="shared" ref="F167:F173" si="6">D167+E167</f>
        <v>570.04999999999995</v>
      </c>
    </row>
    <row r="168" spans="1:6">
      <c r="A168" s="64" t="s">
        <v>442</v>
      </c>
      <c r="B168" s="64">
        <v>1107</v>
      </c>
      <c r="C168" s="63" t="s">
        <v>443</v>
      </c>
      <c r="D168" s="61">
        <v>0</v>
      </c>
      <c r="E168" s="81">
        <v>75404.36</v>
      </c>
      <c r="F168" s="66">
        <f t="shared" si="6"/>
        <v>75404.36</v>
      </c>
    </row>
    <row r="169" spans="1:6">
      <c r="A169" s="80" t="s">
        <v>444</v>
      </c>
      <c r="B169" s="80">
        <v>1122</v>
      </c>
      <c r="C169" s="73" t="s">
        <v>445</v>
      </c>
      <c r="D169" s="65">
        <v>0</v>
      </c>
      <c r="E169" s="82">
        <v>0.09</v>
      </c>
      <c r="F169" s="66">
        <f t="shared" si="6"/>
        <v>0.09</v>
      </c>
    </row>
    <row r="170" spans="1:6">
      <c r="A170" s="80" t="s">
        <v>446</v>
      </c>
      <c r="B170" s="80">
        <v>1149</v>
      </c>
      <c r="C170" s="73" t="s">
        <v>447</v>
      </c>
      <c r="D170" s="65">
        <v>0.53</v>
      </c>
      <c r="E170" s="82">
        <v>0</v>
      </c>
      <c r="F170" s="66">
        <f t="shared" si="6"/>
        <v>0.53</v>
      </c>
    </row>
    <row r="171" spans="1:6">
      <c r="A171" s="80" t="s">
        <v>448</v>
      </c>
      <c r="B171" s="80">
        <v>1150</v>
      </c>
      <c r="C171" s="73" t="s">
        <v>449</v>
      </c>
      <c r="D171" s="65">
        <v>0</v>
      </c>
      <c r="E171" s="61">
        <v>1983.93</v>
      </c>
      <c r="F171" s="66">
        <f t="shared" si="6"/>
        <v>1983.93</v>
      </c>
    </row>
    <row r="172" spans="1:6">
      <c r="A172" s="80" t="s">
        <v>450</v>
      </c>
      <c r="B172" s="80">
        <v>1150</v>
      </c>
      <c r="C172" s="73" t="s">
        <v>451</v>
      </c>
      <c r="D172" s="65">
        <v>1.17</v>
      </c>
      <c r="E172" s="81">
        <v>0</v>
      </c>
      <c r="F172" s="66">
        <f t="shared" si="6"/>
        <v>1.17</v>
      </c>
    </row>
    <row r="173" spans="1:6">
      <c r="A173" s="96" t="s">
        <v>452</v>
      </c>
      <c r="B173" s="68" t="s">
        <v>453</v>
      </c>
      <c r="C173" s="91" t="s">
        <v>454</v>
      </c>
      <c r="D173" s="69">
        <v>0</v>
      </c>
      <c r="E173" s="69">
        <v>3818.09</v>
      </c>
      <c r="F173" s="70">
        <f t="shared" si="6"/>
        <v>3818.09</v>
      </c>
    </row>
    <row r="175" spans="1:6">
      <c r="E175" s="77" t="s">
        <v>38</v>
      </c>
      <c r="F175" s="78">
        <f>SUM(F166:F173)</f>
        <v>81778.219999999987</v>
      </c>
    </row>
    <row r="177" spans="3:6">
      <c r="C177" s="131" t="s">
        <v>455</v>
      </c>
      <c r="D177" s="131"/>
      <c r="E177" s="132">
        <f>(F175+F161+F141+F110+F91+F77+F55)</f>
        <v>7152368.0599999996</v>
      </c>
      <c r="F177" s="131"/>
    </row>
  </sheetData>
  <mergeCells count="15">
    <mergeCell ref="A93:F93"/>
    <mergeCell ref="A57:F57"/>
    <mergeCell ref="A79:F79"/>
    <mergeCell ref="A80:F80"/>
    <mergeCell ref="A81:F81"/>
    <mergeCell ref="A92:F92"/>
    <mergeCell ref="A164:F164"/>
    <mergeCell ref="C177:D177"/>
    <mergeCell ref="E177:F177"/>
    <mergeCell ref="A94:F94"/>
    <mergeCell ref="A112:F112"/>
    <mergeCell ref="A113:F113"/>
    <mergeCell ref="A143:F143"/>
    <mergeCell ref="A144:F144"/>
    <mergeCell ref="A163:F163"/>
  </mergeCells>
  <pageMargins left="0.511811024" right="0.511811024" top="0.78740157499999996" bottom="0.78740157499999996" header="0.31496062000000002" footer="0.31496062000000002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BANCOS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</dc:creator>
  <cp:lastModifiedBy>PMM</cp:lastModifiedBy>
  <cp:lastPrinted>2023-09-28T14:39:28Z</cp:lastPrinted>
  <dcterms:created xsi:type="dcterms:W3CDTF">2021-01-29T14:19:01Z</dcterms:created>
  <dcterms:modified xsi:type="dcterms:W3CDTF">2024-02-27T13:13:28Z</dcterms:modified>
</cp:coreProperties>
</file>